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Settings" sheetId="3" state="visible" r:id="rId5"/>
    <sheet name="Calculator" sheetId="4" state="visible" r:id="rId6"/>
    <sheet name="Sales history" sheetId="5" state="visible" r:id="rId7"/>
  </sheets>
  <definedNames>
    <definedName function="false" hidden="false" localSheetId="3" name="_xlnm.Print_Area" vbProcedure="false">Calculator!$A$1:$T$44</definedName>
    <definedName function="false" hidden="false" localSheetId="3" name="_xlnm.Print_Titles" vbProcedure="false">Calculator!$4:$4</definedName>
    <definedName function="false" hidden="true" localSheetId="3" name="_xlnm._FilterDatabase" vbProcedure="false">Calculator!$A$4:$T$204</definedName>
    <definedName function="false" hidden="false" localSheetId="4" name="_xlnm.Print_Area" vbProcedure="false">'Sales history'!$A$1:$S$44</definedName>
  </definedName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D4" authorId="0">
      <text>
        <r>
          <rPr>
            <sz val="10"/>
            <rFont val="Arial"/>
            <family val="2"/>
          </rPr>
          <t xml:space="preserve">What one unit costs you. Optional — only used for order value and stock value.</t>
        </r>
      </text>
    </comment>
    <comment ref="E4" authorId="0">
      <text>
        <r>
          <rPr>
            <sz val="10"/>
            <rFont val="Arial"/>
            <family val="2"/>
          </rPr>
          <t xml:space="preserve">Days from placing the order to stock on your shelf, including shipping and receiving.</t>
        </r>
      </text>
    </comment>
    <comment ref="F4" authorId="0">
      <text>
        <r>
          <rPr>
            <sz val="10"/>
            <rFont val="Arial"/>
            <family val="2"/>
          </rPr>
          <t xml:space="preserve">Optional. Typical number of days the supplier runs early or late. Blank = reliable.</t>
        </r>
      </text>
    </comment>
    <comment ref="G4" authorId="0">
      <text>
        <r>
          <rPr>
            <sz val="10"/>
            <rFont val="Arial"/>
            <family val="2"/>
          </rPr>
          <t xml:space="preserve">Units in stock now that you can sell.</t>
        </r>
      </text>
    </comment>
    <comment ref="H4" authorId="0">
      <text>
        <r>
          <rPr>
            <sz val="10"/>
            <rFont val="Arial"/>
            <family val="2"/>
          </rPr>
          <t xml:space="preserve">Units already ordered but not yet received.</t>
        </r>
      </text>
    </comment>
    <comment ref="I4" authorId="0">
      <text>
        <r>
          <rPr>
            <sz val="10"/>
            <rFont val="Arial"/>
            <family val="2"/>
          </rPr>
          <t xml:space="preserve">Optional. The supplier's minimum order quantity.</t>
        </r>
      </text>
    </comment>
    <comment ref="J4" authorId="0">
      <text>
        <r>
          <rPr>
            <sz val="10"/>
            <rFont val="Arial"/>
            <family val="2"/>
          </rPr>
          <t xml:space="preserve">Optional. Orders are rounded up to whole packs (e.g. 12 per carton).</t>
        </r>
      </text>
    </comment>
    <comment ref="O4" authorId="0">
      <text>
        <r>
          <rPr>
            <sz val="10"/>
            <rFont val="Arial"/>
            <family val="2"/>
          </rPr>
          <t xml:space="preserve">On hand + on order.</t>
        </r>
      </text>
    </comment>
    <comment ref="P4" authorId="0">
      <text>
        <r>
          <rPr>
            <sz val="10"/>
            <rFont val="Arial"/>
            <family val="2"/>
          </rPr>
          <t xml:space="preserve">How many days the stock on hand lasts at the average daily demand.</t>
        </r>
      </text>
    </comment>
    <comment ref="Q4" authorId="0">
      <text>
        <r>
          <rPr>
            <sz val="10"/>
            <rFont val="Arial"/>
            <family val="2"/>
          </rPr>
          <t xml:space="preserve">Days until stock position falls to the reorder point. 0 = already there.</t>
        </r>
      </text>
    </comment>
  </commentList>
</comments>
</file>

<file path=xl/sharedStrings.xml><?xml version="1.0" encoding="utf-8"?>
<sst xmlns="http://schemas.openxmlformats.org/spreadsheetml/2006/main" count="186" uniqueCount="164">
  <si>
    <t xml:space="preserve">Reorder Point Calculator</t>
  </si>
  <si>
    <t xml:space="preserve">Know what to order, how much, and when — before the shelf is empty. Free, from Ordersmithy.</t>
  </si>
  <si>
    <t xml:space="preserve">How to use it</t>
  </si>
  <si>
    <t xml:space="preserve">1. Settings</t>
  </si>
  <si>
    <t xml:space="preserve">Pick your service level (95% is a good default). Everything else can stay as it is.</t>
  </si>
  <si>
    <t xml:space="preserve">2. Calculator</t>
  </si>
  <si>
    <t xml:space="preserve">Delete the 16 sample rows, then type one row per product in the cream columns A to J: SKU, name, supplier, unit cost, lead time, stock on hand and on order. Min order qty and pack size are optional.</t>
  </si>
  <si>
    <t xml:space="preserve">3. Sales history</t>
  </si>
  <si>
    <t xml:space="preserve">SKU and name fill in from the Calculator. Type units sold per month in the cream columns, oldest month first. Three months is the minimum, twelve is ideal. A month with no sales is 0, not blank.</t>
  </si>
  <si>
    <t xml:space="preserve">4. Read the Status</t>
  </si>
  <si>
    <t xml:space="preserve">Back on the Calculator, the grey columns K to T calculate themselves: safety stock, reorder point, days of cover, status and how much to order. Filter the Status column to see only 'Order now'.</t>
  </si>
  <si>
    <t xml:space="preserve">5. Summary</t>
  </si>
  <si>
    <t xml:space="preserve">One screen: how many products to order now or soon, the units and money involved, and the value of stock on hand.</t>
  </si>
  <si>
    <t xml:space="preserve">Colour legend</t>
  </si>
  <si>
    <t xml:space="preserve">Cream cells</t>
  </si>
  <si>
    <t xml:space="preserve">You type here.</t>
  </si>
  <si>
    <t xml:space="preserve">Grey cells</t>
  </si>
  <si>
    <t xml:space="preserve">Formulas. Don't type over them. Rows 5 to 204 are ready — 200 products.</t>
  </si>
  <si>
    <t xml:space="preserve">What each Status means</t>
  </si>
  <si>
    <t xml:space="preserve">Out of stock</t>
  </si>
  <si>
    <t xml:space="preserve">Nothing on hand while customers are still buying. Order now and chase anything already on order.</t>
  </si>
  <si>
    <t xml:space="preserve">Order now</t>
  </si>
  <si>
    <t xml:space="preserve">Stock on hand plus on order has reached the reorder point. Order today.</t>
  </si>
  <si>
    <t xml:space="preserve">Order soon</t>
  </si>
  <si>
    <t xml:space="preserve">You'll reach the reorder point within the 'order soon' window (7 days by default). Plan the order this week.</t>
  </si>
  <si>
    <t xml:space="preserve">OK</t>
  </si>
  <si>
    <t xml:space="preserve">Enough stock to cover the lead time plus safety stock, with room to spare.</t>
  </si>
  <si>
    <t xml:space="preserve">No demand</t>
  </si>
  <si>
    <t xml:space="preserve">Twelve months of zero sales. Nothing to reorder — but check whether this is dead stock tying up cash.</t>
  </si>
  <si>
    <t xml:space="preserve">Need sales history</t>
  </si>
  <si>
    <t xml:space="preserve">No monthly sales typed in yet on the Sales history tab.</t>
  </si>
  <si>
    <t xml:space="preserve">Need lead time</t>
  </si>
  <si>
    <t xml:space="preserve">Type how many days the supplier takes, from order to stock on your shelf.</t>
  </si>
  <si>
    <t xml:space="preserve">The maths</t>
  </si>
  <si>
    <t xml:space="preserve">Safety stock</t>
  </si>
  <si>
    <t xml:space="preserve">Z × √( lead time × σ(daily demand)²  +  avg daily demand² × σ(lead time)² ). Rounded up to whole units.</t>
  </si>
  <si>
    <t xml:space="preserve">Reorder point</t>
  </si>
  <si>
    <t xml:space="preserve">avg daily demand × lead time  +  safety stock. Rounded up to whole units.</t>
  </si>
  <si>
    <t xml:space="preserve">Z</t>
  </si>
  <si>
    <t xml:space="preserve">Set by the service level: the chance of not running out during one lead time. 90% → 1.28, 95% → 1.64, 99% → 2.33.</t>
  </si>
  <si>
    <t xml:space="preserve">Daily demand</t>
  </si>
  <si>
    <t xml:space="preserve">Average of your monthly sales ÷ 30.4 days. Its variation (σ) is the monthly standard deviation ÷ √30.4, which assumes one day's sales don't depend on the day before.</t>
  </si>
  <si>
    <t xml:space="preserve">Order quantity</t>
  </si>
  <si>
    <t xml:space="preserve">Enough to get back above the reorder point and cover 30 more days of demand (change this in Settings), raised to your minimum order quantity and rounded up to whole packs.</t>
  </si>
  <si>
    <t xml:space="preserve">Lead-time variation</t>
  </si>
  <si>
    <t xml:space="preserve">Optional. Typical ± days your supplier is late or early. Leave it blank if they are reliable — the formula then reduces to the classic Z × σ × √lead time.</t>
  </si>
  <si>
    <t xml:space="preserve">Want it to run itself?</t>
  </si>
  <si>
    <t xml:space="preserve">Automation pack</t>
  </si>
  <si>
    <t xml:space="preserve">The Inventory &amp; Supply Automation Pack does this every morning from a Google Sheet and messages you on Telegram, Slack or email before anything runs out. It also finds dead stock, grades suppliers on real lead times and drafts the purchase orders.</t>
  </si>
  <si>
    <t xml:space="preserve">https://ordersmithy.com/inventory-pack/</t>
  </si>
  <si>
    <t xml:space="preserve">Questions</t>
  </si>
  <si>
    <t xml:space="preserve">hello@ordersmithy.com</t>
  </si>
  <si>
    <t xml:space="preserve">Free to use in your own business and for your clients. Please don't resell or republish this file. Works in Excel 2010 or later, Google Sheets and LibreOffice.</t>
  </si>
  <si>
    <t xml:space="preserve">Summary</t>
  </si>
  <si>
    <t xml:space="preserve">Updates by itself from the Calculator.</t>
  </si>
  <si>
    <t xml:space="preserve">Products listed</t>
  </si>
  <si>
    <t xml:space="preserve">Customers are buying something you don't have.</t>
  </si>
  <si>
    <t xml:space="preserve">At or below the reorder point.</t>
  </si>
  <si>
    <t xml:space="preserve">Reaches the reorder point inside the 'order soon' window.</t>
  </si>
  <si>
    <t xml:space="preserve">No sales in the history you typed — check for dead stock.</t>
  </si>
  <si>
    <t xml:space="preserve">Missing data</t>
  </si>
  <si>
    <t xml:space="preserve">Add sales history or lead time to include these.</t>
  </si>
  <si>
    <t xml:space="preserve">Units to order</t>
  </si>
  <si>
    <t xml:space="preserve">Sum of suggested order quantities.</t>
  </si>
  <si>
    <t xml:space="preserve">Value to order</t>
  </si>
  <si>
    <t xml:space="preserve">Uses unit cost, where you entered one.</t>
  </si>
  <si>
    <t xml:space="preserve">Value of stock on hand</t>
  </si>
  <si>
    <t xml:space="preserve">On hand × unit cost.</t>
  </si>
  <si>
    <t xml:space="preserve">Service level used</t>
  </si>
  <si>
    <t xml:space="preserve">Change it on the Settings tab.</t>
  </si>
  <si>
    <t xml:space="preserve">Make it automatic →</t>
  </si>
  <si>
    <t xml:space="preserve">ordersmithy.com/inventory-pack</t>
  </si>
  <si>
    <t xml:space="preserve">Settings</t>
  </si>
  <si>
    <t xml:space="preserve">Change the cream cells. The grey cell calculates itself.</t>
  </si>
  <si>
    <t xml:space="preserve">Setting</t>
  </si>
  <si>
    <t xml:space="preserve">Value</t>
  </si>
  <si>
    <t xml:space="preserve">What it does</t>
  </si>
  <si>
    <t xml:space="preserve">Service level</t>
  </si>
  <si>
    <t xml:space="preserve">Chance of not running out while you wait for an order to arrive. 95% suits most products; use 98–99% for products you can never be without.</t>
  </si>
  <si>
    <t xml:space="preserve">Z (from service level)</t>
  </si>
  <si>
    <t xml:space="preserve">Calculated. How many standard deviations of buffer the service level needs.</t>
  </si>
  <si>
    <t xml:space="preserve">Order covers (days of demand)</t>
  </si>
  <si>
    <t xml:space="preserve">How many days of sales each new order should cover, on top of getting back above the reorder point. Use your usual ordering rhythm.</t>
  </si>
  <si>
    <t xml:space="preserve">'Order soon' window (days)</t>
  </si>
  <si>
    <t xml:space="preserve">A product is flagged 'Order soon' when it will reach its reorder point within this many days.</t>
  </si>
  <si>
    <t xml:space="preserve">Days per month</t>
  </si>
  <si>
    <t xml:space="preserve">Used to turn monthly sales into daily demand. 30.4 = 365 ÷ 12.</t>
  </si>
  <si>
    <t xml:space="preserve">Cream = you type (A–J). Grey = calculated (K–T). Sales come from the Sales history tab, row for row. Sample rows 5–20 show every status — delete them when you add your own.</t>
  </si>
  <si>
    <t xml:space="preserve">YOUR PRODUCTS</t>
  </si>
  <si>
    <t xml:space="preserve">CALCULATED</t>
  </si>
  <si>
    <t xml:space="preserve">SKU</t>
  </si>
  <si>
    <t xml:space="preserve">Product</t>
  </si>
  <si>
    <t xml:space="preserve">Supplier</t>
  </si>
  <si>
    <t xml:space="preserve">Unit cost</t>
  </si>
  <si>
    <t xml:space="preserve">Lead time (days)</t>
  </si>
  <si>
    <t xml:space="preserve">Lead-time variation (± days)</t>
  </si>
  <si>
    <t xml:space="preserve">On hand</t>
  </si>
  <si>
    <t xml:space="preserve">On order</t>
  </si>
  <si>
    <t xml:space="preserve">Min order qty</t>
  </si>
  <si>
    <t xml:space="preserve">Pack size</t>
  </si>
  <si>
    <t xml:space="preserve">Avg daily demand</t>
  </si>
  <si>
    <t xml:space="preserve">Daily demand variation (σ)</t>
  </si>
  <si>
    <t xml:space="preserve">Stock position</t>
  </si>
  <si>
    <t xml:space="preserve">Days of cover</t>
  </si>
  <si>
    <t xml:space="preserve">Days to reorder point</t>
  </si>
  <si>
    <t xml:space="preserve">Status</t>
  </si>
  <si>
    <t xml:space="preserve">Suggested order qty</t>
  </si>
  <si>
    <t xml:space="preserve">Order value</t>
  </si>
  <si>
    <t xml:space="preserve">SKU-0012</t>
  </si>
  <si>
    <t xml:space="preserve">Fuel filter 10mm</t>
  </si>
  <si>
    <t xml:space="preserve">Nordline Parts</t>
  </si>
  <si>
    <t xml:space="preserve">SKU-0031</t>
  </si>
  <si>
    <t xml:space="preserve">Relay switch A</t>
  </si>
  <si>
    <t xml:space="preserve">Hanse Components</t>
  </si>
  <si>
    <t xml:space="preserve">SKU-0038</t>
  </si>
  <si>
    <t xml:space="preserve">Wiring harness 12mm</t>
  </si>
  <si>
    <t xml:space="preserve">SKU-0074</t>
  </si>
  <si>
    <t xml:space="preserve">Ball bearing 16mm</t>
  </si>
  <si>
    <t xml:space="preserve">Eastgate Supply</t>
  </si>
  <si>
    <t xml:space="preserve">SKU-0101</t>
  </si>
  <si>
    <t xml:space="preserve">Brake pad set, front</t>
  </si>
  <si>
    <t xml:space="preserve">SKU-0115</t>
  </si>
  <si>
    <t xml:space="preserve">Cabin air filter</t>
  </si>
  <si>
    <t xml:space="preserve">SKU-0122</t>
  </si>
  <si>
    <t xml:space="preserve">Wiper blade 24in</t>
  </si>
  <si>
    <t xml:space="preserve">Kaltech</t>
  </si>
  <si>
    <t xml:space="preserve">SKU-0140</t>
  </si>
  <si>
    <t xml:space="preserve">Spark plug, iridium</t>
  </si>
  <si>
    <t xml:space="preserve">SKU-0156</t>
  </si>
  <si>
    <t xml:space="preserve">Oil drain plug gasket</t>
  </si>
  <si>
    <t xml:space="preserve">SKU-0163</t>
  </si>
  <si>
    <t xml:space="preserve">Headlight bulb H7</t>
  </si>
  <si>
    <t xml:space="preserve">SKU-0177</t>
  </si>
  <si>
    <t xml:space="preserve">Timing belt kit</t>
  </si>
  <si>
    <t xml:space="preserve">SKU-0190</t>
  </si>
  <si>
    <t xml:space="preserve">Coolant 1L</t>
  </si>
  <si>
    <t xml:space="preserve">SKU-0204</t>
  </si>
  <si>
    <t xml:space="preserve">Door handle, rear left</t>
  </si>
  <si>
    <t xml:space="preserve">SKU-0211</t>
  </si>
  <si>
    <t xml:space="preserve">Mirror glass, right</t>
  </si>
  <si>
    <t xml:space="preserve">SKU-0230</t>
  </si>
  <si>
    <t xml:space="preserve">Serpentine belt</t>
  </si>
  <si>
    <t xml:space="preserve">SKU-0248</t>
  </si>
  <si>
    <t xml:space="preserve">Thermostat housing</t>
  </si>
  <si>
    <t xml:space="preserve">Sales history</t>
  </si>
  <si>
    <t xml:space="preserve">Units sold per month, oldest first. Row 5 here is row 5 on the Calculator — SKU and product fill in by themselves. Type 0 for a month with no sales; leave months blank only if the product didn't exist yet.</t>
  </si>
  <si>
    <t xml:space="preserve">M1 = oldest month  →  M12 = latest month</t>
  </si>
  <si>
    <t xml:space="preserve">M1</t>
  </si>
  <si>
    <t xml:space="preserve">M2</t>
  </si>
  <si>
    <t xml:space="preserve">M3</t>
  </si>
  <si>
    <t xml:space="preserve">M4</t>
  </si>
  <si>
    <t xml:space="preserve">M5</t>
  </si>
  <si>
    <t xml:space="preserve">M6</t>
  </si>
  <si>
    <t xml:space="preserve">M7</t>
  </si>
  <si>
    <t xml:space="preserve">M8</t>
  </si>
  <si>
    <t xml:space="preserve">M9</t>
  </si>
  <si>
    <t xml:space="preserve">M10</t>
  </si>
  <si>
    <t xml:space="preserve">M11</t>
  </si>
  <si>
    <t xml:space="preserve">M12</t>
  </si>
  <si>
    <t xml:space="preserve">Months with data</t>
  </si>
  <si>
    <t xml:space="preserve">Avg per month</t>
  </si>
  <si>
    <t xml:space="preserve">Std dev per month</t>
  </si>
  <si>
    <t xml:space="preserve">Avg per day</t>
  </si>
  <si>
    <t xml:space="preserve">Std dev per day</t>
  </si>
</sst>
</file>

<file path=xl/styles.xml><?xml version="1.0" encoding="utf-8"?>
<styleSheet xmlns="http://schemas.openxmlformats.org/spreadsheetml/2006/main">
  <numFmts count="10">
    <numFmt numFmtId="164" formatCode="General"/>
    <numFmt numFmtId="165" formatCode="#,##0"/>
    <numFmt numFmtId="166" formatCode="#,##0.00"/>
    <numFmt numFmtId="167" formatCode="0.0%"/>
    <numFmt numFmtId="168" formatCode="0.00"/>
    <numFmt numFmtId="169" formatCode="0"/>
    <numFmt numFmtId="170" formatCode="0.0"/>
    <numFmt numFmtId="171" formatCode="@"/>
    <numFmt numFmtId="172" formatCode="0;\-0;;@"/>
    <numFmt numFmtId="173" formatCode="#,##0.0"/>
  </numFmts>
  <fonts count="28">
    <font>
      <sz val="11"/>
      <color theme="1"/>
      <name val="Calibri"/>
      <family val="2"/>
      <charset val="1"/>
    </font>
    <font>
      <sz val="10"/>
      <name val="Arial"/>
      <family val="0"/>
    </font>
    <font>
      <sz val="10"/>
      <name val="Arial"/>
      <family val="0"/>
    </font>
    <font>
      <sz val="10"/>
      <name val="Arial"/>
      <family val="0"/>
    </font>
    <font>
      <b val="true"/>
      <sz val="20"/>
      <color rgb="FF0F1926"/>
      <name val="Arial"/>
      <family val="0"/>
      <charset val="1"/>
    </font>
    <font>
      <sz val="11"/>
      <color rgb="FF595959"/>
      <name val="Arial"/>
      <family val="0"/>
      <charset val="1"/>
    </font>
    <font>
      <b val="true"/>
      <sz val="12"/>
      <color rgb="FF0F1926"/>
      <name val="Arial"/>
      <family val="0"/>
      <charset val="1"/>
    </font>
    <font>
      <b val="true"/>
      <sz val="10"/>
      <color rgb="FF000000"/>
      <name val="Arial"/>
      <family val="0"/>
      <charset val="1"/>
    </font>
    <font>
      <sz val="10"/>
      <color rgb="FF000000"/>
      <name val="Arial"/>
      <family val="0"/>
      <charset val="1"/>
    </font>
    <font>
      <b val="true"/>
      <sz val="12"/>
      <color rgb="FFFF6B2C"/>
      <name val="Arial"/>
      <family val="0"/>
      <charset val="1"/>
    </font>
    <font>
      <u val="single"/>
      <sz val="10"/>
      <color rgb="FF0563C1"/>
      <name val="Arial"/>
      <family val="0"/>
      <charset val="1"/>
    </font>
    <font>
      <i val="true"/>
      <sz val="9"/>
      <color rgb="FF7F7F7F"/>
      <name val="Arial"/>
      <family val="0"/>
      <charset val="1"/>
    </font>
    <font>
      <b val="true"/>
      <sz val="16"/>
      <color rgb="FF0F1926"/>
      <name val="Arial"/>
      <family val="0"/>
      <charset val="1"/>
    </font>
    <font>
      <sz val="10"/>
      <color rgb="FF595959"/>
      <name val="Arial"/>
      <family val="0"/>
      <charset val="1"/>
    </font>
    <font>
      <b val="true"/>
      <sz val="11"/>
      <color rgb="FF000000"/>
      <name val="Arial"/>
      <family val="0"/>
      <charset val="1"/>
    </font>
    <font>
      <sz val="9"/>
      <color rgb="FF595959"/>
      <name val="Arial"/>
      <family val="0"/>
      <charset val="1"/>
    </font>
    <font>
      <b val="true"/>
      <sz val="10"/>
      <color rgb="FF9C0006"/>
      <name val="Arial"/>
      <family val="0"/>
      <charset val="1"/>
    </font>
    <font>
      <b val="true"/>
      <sz val="10"/>
      <color rgb="FFB33F00"/>
      <name val="Arial"/>
      <family val="0"/>
      <charset val="1"/>
    </font>
    <font>
      <b val="true"/>
      <sz val="10"/>
      <color rgb="FF7F6000"/>
      <name val="Arial"/>
      <family val="0"/>
      <charset val="1"/>
    </font>
    <font>
      <b val="true"/>
      <sz val="10"/>
      <color rgb="FF006100"/>
      <name val="Arial"/>
      <family val="0"/>
      <charset val="1"/>
    </font>
    <font>
      <b val="true"/>
      <sz val="10"/>
      <color rgb="FFFF6B2C"/>
      <name val="Arial"/>
      <family val="0"/>
      <charset val="1"/>
    </font>
    <font>
      <b val="true"/>
      <sz val="10"/>
      <color rgb="FFFFFFFF"/>
      <name val="Arial"/>
      <family val="0"/>
      <charset val="1"/>
    </font>
    <font>
      <sz val="10"/>
      <color rgb="FF0000FF"/>
      <name val="Arial"/>
      <family val="0"/>
      <charset val="1"/>
    </font>
    <font>
      <b val="true"/>
      <sz val="8"/>
      <color rgb="FFFF6B2C"/>
      <name val="Arial"/>
      <family val="0"/>
      <charset val="1"/>
    </font>
    <font>
      <b val="true"/>
      <sz val="8"/>
      <color rgb="FF7F7F7F"/>
      <name val="Arial"/>
      <family val="0"/>
      <charset val="1"/>
    </font>
    <font>
      <b val="true"/>
      <sz val="9"/>
      <color rgb="FFFFFFFF"/>
      <name val="Arial"/>
      <family val="0"/>
      <charset val="1"/>
    </font>
    <font>
      <sz val="10"/>
      <name val="Arial"/>
      <family val="2"/>
    </font>
    <font>
      <sz val="10"/>
      <color rgb="FF008000"/>
      <name val="Arial"/>
      <family val="0"/>
      <charset val="1"/>
    </font>
  </fonts>
  <fills count="10">
    <fill>
      <patternFill patternType="none"/>
    </fill>
    <fill>
      <patternFill patternType="gray125"/>
    </fill>
    <fill>
      <patternFill patternType="solid">
        <fgColor rgb="FFFFFBEA"/>
        <bgColor rgb="FFFFFFFF"/>
      </patternFill>
    </fill>
    <fill>
      <patternFill patternType="solid">
        <fgColor rgb="FFF2F2F2"/>
        <bgColor rgb="FFFFFBEA"/>
      </patternFill>
    </fill>
    <fill>
      <patternFill patternType="solid">
        <fgColor rgb="FFFFC7CE"/>
        <bgColor rgb="FFFFD8C2"/>
      </patternFill>
    </fill>
    <fill>
      <patternFill patternType="solid">
        <fgColor rgb="FFFFD8C2"/>
        <bgColor rgb="FFFFC7CE"/>
      </patternFill>
    </fill>
    <fill>
      <patternFill patternType="solid">
        <fgColor rgb="FFFFEB9C"/>
        <bgColor rgb="FFFFD8C2"/>
      </patternFill>
    </fill>
    <fill>
      <patternFill patternType="solid">
        <fgColor rgb="FFC6EFCE"/>
        <bgColor rgb="FFDDEBF7"/>
      </patternFill>
    </fill>
    <fill>
      <patternFill patternType="solid">
        <fgColor rgb="FF0F1926"/>
        <bgColor rgb="FF000000"/>
      </patternFill>
    </fill>
    <fill>
      <patternFill patternType="solid">
        <fgColor rgb="FF5B6577"/>
        <bgColor rgb="FF595959"/>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14" fillId="3" borderId="1" xfId="0" applyFont="true" applyBorder="true" applyAlignment="true" applyProtection="false">
      <alignment horizontal="right"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4"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18" fillId="6" borderId="0" xfId="0" applyFont="true" applyBorder="false" applyAlignment="false" applyProtection="false">
      <alignment horizontal="general" vertical="bottom" textRotation="0" wrapText="false" indent="0" shrinkToFit="false"/>
      <protection locked="true" hidden="false"/>
    </xf>
    <xf numFmtId="164" fontId="19" fillId="7" borderId="0" xfId="0" applyFont="true" applyBorder="false" applyAlignment="false" applyProtection="false">
      <alignment horizontal="general" vertical="bottom" textRotation="0" wrapText="false" indent="0" shrinkToFit="false"/>
      <protection locked="true" hidden="false"/>
    </xf>
    <xf numFmtId="166" fontId="14" fillId="3" borderId="1" xfId="0" applyFont="true" applyBorder="true" applyAlignment="true" applyProtection="false">
      <alignment horizontal="right" vertical="bottom" textRotation="0" wrapText="false" indent="0" shrinkToFit="false"/>
      <protection locked="true" hidden="false"/>
    </xf>
    <xf numFmtId="167" fontId="14" fillId="3" borderId="1" xfId="0" applyFont="true" applyBorder="true" applyAlignment="true" applyProtection="false">
      <alignment horizontal="right"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8" borderId="0" xfId="0" applyFont="true" applyBorder="false" applyAlignment="true" applyProtection="false">
      <alignment horizontal="center" vertical="center" textRotation="0" wrapText="true" indent="0" shrinkToFit="false"/>
      <protection locked="true" hidden="false"/>
    </xf>
    <xf numFmtId="167" fontId="22" fillId="2" borderId="1"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9" fontId="22" fillId="2" borderId="1" xfId="0" applyFont="true" applyBorder="true" applyAlignment="true" applyProtection="false">
      <alignment horizontal="center" vertical="bottom" textRotation="0" wrapText="false" indent="0" shrinkToFit="false"/>
      <protection locked="true" hidden="false"/>
    </xf>
    <xf numFmtId="170" fontId="22" fillId="2" borderId="1" xfId="0" applyFont="true" applyBorder="true" applyAlignment="true" applyProtection="false">
      <alignment horizontal="center"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8" borderId="1" xfId="0" applyFont="true" applyBorder="true" applyAlignment="true" applyProtection="false">
      <alignment horizontal="center" vertical="center" textRotation="0" wrapText="true" indent="0" shrinkToFit="false"/>
      <protection locked="true" hidden="false"/>
    </xf>
    <xf numFmtId="164" fontId="25" fillId="9" borderId="1" xfId="0" applyFont="true" applyBorder="true" applyAlignment="true" applyProtection="false">
      <alignment horizontal="center" vertical="center" textRotation="0" wrapText="true" indent="0" shrinkToFit="false"/>
      <protection locked="true" hidden="false"/>
    </xf>
    <xf numFmtId="171" fontId="22" fillId="2" borderId="1" xfId="0" applyFont="true" applyBorder="true" applyAlignment="false" applyProtection="false">
      <alignment horizontal="general" vertical="bottom" textRotation="0" wrapText="false" indent="0" shrinkToFit="false"/>
      <protection locked="true" hidden="false"/>
    </xf>
    <xf numFmtId="166" fontId="22" fillId="2" borderId="1" xfId="0" applyFont="true" applyBorder="true" applyAlignment="false" applyProtection="false">
      <alignment horizontal="general" vertical="bottom" textRotation="0" wrapText="false" indent="0" shrinkToFit="false"/>
      <protection locked="true" hidden="false"/>
    </xf>
    <xf numFmtId="169" fontId="22" fillId="2" borderId="1" xfId="0" applyFont="true" applyBorder="true" applyAlignment="false" applyProtection="false">
      <alignment horizontal="general" vertical="bottom" textRotation="0" wrapText="false" indent="0" shrinkToFit="false"/>
      <protection locked="true" hidden="false"/>
    </xf>
    <xf numFmtId="165" fontId="22" fillId="2"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1" fontId="7" fillId="3" borderId="1" xfId="0" applyFont="true" applyBorder="true" applyAlignment="true" applyProtection="false">
      <alignment horizontal="center"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71" fontId="27"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5">
    <dxf>
      <fill>
        <patternFill patternType="solid">
          <fgColor rgb="FF0F1926"/>
          <bgColor rgb="FF000000"/>
        </patternFill>
      </fill>
    </dxf>
    <dxf>
      <fill>
        <patternFill patternType="solid">
          <fgColor rgb="FFFFFBEA"/>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5B6577"/>
          <bgColor rgb="FF000000"/>
        </patternFill>
      </fill>
    </dxf>
    <dxf>
      <fill>
        <patternFill patternType="solid">
          <fgColor rgb="FFF2F2F2"/>
          <bgColor rgb="FF000000"/>
        </patternFill>
      </fill>
    </dxf>
    <dxf>
      <fill>
        <patternFill patternType="solid">
          <fgColor rgb="FF000000"/>
          <bgColor rgb="FF000000"/>
        </patternFill>
      </fill>
    </dxf>
    <dxf>
      <fill>
        <patternFill patternType="solid">
          <fgColor rgb="FFC6EFCE"/>
          <bgColor rgb="FF000000"/>
        </patternFill>
      </fill>
    </dxf>
    <dxf>
      <fill>
        <patternFill patternType="solid">
          <fgColor rgb="FFDDEBF7"/>
          <bgColor rgb="FF000000"/>
        </patternFill>
      </fill>
    </dxf>
    <dxf>
      <fill>
        <patternFill patternType="solid">
          <fgColor rgb="FFE7E6E6"/>
          <bgColor rgb="FF000000"/>
        </patternFill>
      </fill>
    </dxf>
    <dxf>
      <fill>
        <patternFill patternType="solid">
          <fgColor rgb="FFFFC7CE"/>
          <bgColor rgb="FF000000"/>
        </patternFill>
      </fill>
    </dxf>
    <dxf>
      <fill>
        <patternFill patternType="solid">
          <fgColor rgb="FFFFD8C2"/>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1F4E79"/>
          <bgColor rgb="FF000000"/>
        </patternFill>
      </fill>
    </dxf>
    <dxf>
      <fill>
        <patternFill patternType="solid">
          <fgColor rgb="FF595959"/>
          <bgColor rgb="FF000000"/>
        </patternFill>
      </fill>
    </dxf>
    <dxf>
      <fill>
        <patternFill patternType="solid">
          <fgColor rgb="FF7F6000"/>
          <bgColor rgb="FF000000"/>
        </patternFill>
      </fill>
    </dxf>
    <dxf>
      <fill>
        <patternFill patternType="solid">
          <fgColor rgb="FF9C0006"/>
          <bgColor rgb="FF000000"/>
        </patternFill>
      </fill>
    </dxf>
    <dxf>
      <fill>
        <patternFill patternType="solid">
          <fgColor rgb="FFB33F00"/>
          <bgColor rgb="FF000000"/>
        </patternFill>
      </fill>
    </dxf>
    <dxf>
      <font>
        <name val="Arial"/>
        <charset val="1"/>
        <family val="0"/>
        <b val="1"/>
        <color rgb="FF9C0006"/>
      </font>
      <fill>
        <patternFill>
          <bgColor rgb="FFFFC7CE"/>
        </patternFill>
      </fill>
    </dxf>
    <dxf>
      <font>
        <name val="Arial"/>
        <charset val="1"/>
        <family val="0"/>
        <b val="1"/>
        <color rgb="FFB33F00"/>
      </font>
      <fill>
        <patternFill>
          <bgColor rgb="FFFFD8C2"/>
        </patternFill>
      </fill>
    </dxf>
    <dxf>
      <font>
        <name val="Arial"/>
        <charset val="1"/>
        <family val="0"/>
        <b val="1"/>
        <color rgb="FF7F6000"/>
      </font>
      <fill>
        <patternFill>
          <bgColor rgb="FFFFEB9C"/>
        </patternFill>
      </fill>
    </dxf>
    <dxf>
      <font>
        <name val="Arial"/>
        <charset val="1"/>
        <family val="0"/>
        <b val="1"/>
        <color rgb="FF006100"/>
      </font>
      <fill>
        <patternFill>
          <bgColor rgb="FFC6EFCE"/>
        </patternFill>
      </fill>
    </dxf>
    <dxf>
      <font>
        <name val="Arial"/>
        <charset val="1"/>
        <family val="0"/>
        <b val="1"/>
        <color rgb="FF595959"/>
      </font>
      <fill>
        <patternFill>
          <bgColor rgb="FFE7E6E6"/>
        </patternFill>
      </fill>
    </dxf>
    <dxf>
      <font>
        <name val="Arial"/>
        <charset val="1"/>
        <family val="0"/>
        <b val="1"/>
        <color rgb="FF1F4E79"/>
      </font>
      <fill>
        <patternFill>
          <bgColor rgb="FFDDEBF7"/>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7F6000"/>
      <rgbColor rgb="FF800080"/>
      <rgbColor rgb="FF008080"/>
      <rgbColor rgb="FFBFBFBF"/>
      <rgbColor rgb="FF7F7F7F"/>
      <rgbColor rgb="FF9999FF"/>
      <rgbColor rgb="FF993366"/>
      <rgbColor rgb="FFFFFBEA"/>
      <rgbColor rgb="FFDDEB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7E6E6"/>
      <rgbColor rgb="FFFFC7CE"/>
      <rgbColor rgb="FFCC99FF"/>
      <rgbColor rgb="FFFFD8C2"/>
      <rgbColor rgb="FF3366FF"/>
      <rgbColor rgb="FF33CCCC"/>
      <rgbColor rgb="FF99CC00"/>
      <rgbColor rgb="FFFFCC00"/>
      <rgbColor rgb="FFFF9900"/>
      <rgbColor rgb="FFFF6B2C"/>
      <rgbColor rgb="FF5B6577"/>
      <rgbColor rgb="FF969696"/>
      <rgbColor rgb="FF003366"/>
      <rgbColor rgb="FF339966"/>
      <rgbColor rgb="FF0F1926"/>
      <rgbColor rgb="FF006100"/>
      <rgbColor rgb="FFB33F00"/>
      <rgbColor rgb="FF993366"/>
      <rgbColor rgb="FF1F4E79"/>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ordersmithy.com/inventory-pack/" TargetMode="External"/><Relationship Id="rId2" Type="http://schemas.openxmlformats.org/officeDocument/2006/relationships/hyperlink" Target="mailto:hello@ordersmithy.com"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ordersmithy.com/inventory-pack/" TargetMode="Externa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6B2C"/>
    <pageSetUpPr fitToPage="true"/>
  </sheetPr>
  <dimension ref="B2:C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92"/>
  </cols>
  <sheetData>
    <row r="2" customFormat="false" ht="24.4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30" hidden="false" customHeight="true" outlineLevel="0" collapsed="false">
      <c r="B6" s="4" t="s">
        <v>3</v>
      </c>
      <c r="C6" s="5" t="s">
        <v>4</v>
      </c>
    </row>
    <row r="7" customFormat="false" ht="30" hidden="false" customHeight="true" outlineLevel="0" collapsed="false">
      <c r="B7" s="4" t="s">
        <v>5</v>
      </c>
      <c r="C7" s="5" t="s">
        <v>6</v>
      </c>
    </row>
    <row r="8" customFormat="false" ht="30" hidden="false" customHeight="true" outlineLevel="0" collapsed="false">
      <c r="B8" s="4" t="s">
        <v>7</v>
      </c>
      <c r="C8" s="5" t="s">
        <v>8</v>
      </c>
    </row>
    <row r="9" customFormat="false" ht="30" hidden="false" customHeight="true" outlineLevel="0" collapsed="false">
      <c r="B9" s="4" t="s">
        <v>9</v>
      </c>
      <c r="C9" s="5" t="s">
        <v>10</v>
      </c>
    </row>
    <row r="10" customFormat="false" ht="30" hidden="false" customHeight="true" outlineLevel="0" collapsed="false">
      <c r="B10" s="4" t="s">
        <v>11</v>
      </c>
      <c r="C10" s="5" t="s">
        <v>12</v>
      </c>
    </row>
    <row r="12" customFormat="false" ht="15" hidden="false" customHeight="false" outlineLevel="0" collapsed="false">
      <c r="B12" s="3" t="s">
        <v>13</v>
      </c>
    </row>
    <row r="13" customFormat="false" ht="15" hidden="false" customHeight="false" outlineLevel="0" collapsed="false">
      <c r="B13" s="6" t="s">
        <v>14</v>
      </c>
      <c r="C13" s="7" t="s">
        <v>15</v>
      </c>
    </row>
    <row r="14" customFormat="false" ht="15" hidden="false" customHeight="false" outlineLevel="0" collapsed="false">
      <c r="B14" s="8" t="s">
        <v>16</v>
      </c>
      <c r="C14" s="7" t="s">
        <v>17</v>
      </c>
    </row>
    <row r="16" customFormat="false" ht="15" hidden="false" customHeight="false" outlineLevel="0" collapsed="false">
      <c r="B16" s="3" t="s">
        <v>18</v>
      </c>
    </row>
    <row r="17" customFormat="false" ht="27.75" hidden="false" customHeight="true" outlineLevel="0" collapsed="false">
      <c r="B17" s="4" t="s">
        <v>19</v>
      </c>
      <c r="C17" s="5" t="s">
        <v>20</v>
      </c>
    </row>
    <row r="18" customFormat="false" ht="27.75" hidden="false" customHeight="true" outlineLevel="0" collapsed="false">
      <c r="B18" s="4" t="s">
        <v>21</v>
      </c>
      <c r="C18" s="5" t="s">
        <v>22</v>
      </c>
    </row>
    <row r="19" customFormat="false" ht="27.75" hidden="false" customHeight="true" outlineLevel="0" collapsed="false">
      <c r="B19" s="4" t="s">
        <v>23</v>
      </c>
      <c r="C19" s="5" t="s">
        <v>24</v>
      </c>
    </row>
    <row r="20" customFormat="false" ht="27.75" hidden="false" customHeight="true" outlineLevel="0" collapsed="false">
      <c r="B20" s="4" t="s">
        <v>25</v>
      </c>
      <c r="C20" s="5" t="s">
        <v>26</v>
      </c>
    </row>
    <row r="21" customFormat="false" ht="27.75" hidden="false" customHeight="true" outlineLevel="0" collapsed="false">
      <c r="B21" s="4" t="s">
        <v>27</v>
      </c>
      <c r="C21" s="5" t="s">
        <v>28</v>
      </c>
    </row>
    <row r="22" customFormat="false" ht="27.75" hidden="false" customHeight="true" outlineLevel="0" collapsed="false">
      <c r="B22" s="4" t="s">
        <v>29</v>
      </c>
      <c r="C22" s="5" t="s">
        <v>30</v>
      </c>
    </row>
    <row r="23" customFormat="false" ht="27.75" hidden="false" customHeight="true" outlineLevel="0" collapsed="false">
      <c r="B23" s="4" t="s">
        <v>31</v>
      </c>
      <c r="C23" s="5" t="s">
        <v>32</v>
      </c>
    </row>
    <row r="25" customFormat="false" ht="15" hidden="false" customHeight="false" outlineLevel="0" collapsed="false">
      <c r="B25" s="3" t="s">
        <v>33</v>
      </c>
    </row>
    <row r="26" customFormat="false" ht="30" hidden="false" customHeight="true" outlineLevel="0" collapsed="false">
      <c r="B26" s="4" t="s">
        <v>34</v>
      </c>
      <c r="C26" s="5" t="s">
        <v>35</v>
      </c>
    </row>
    <row r="27" customFormat="false" ht="30" hidden="false" customHeight="true" outlineLevel="0" collapsed="false">
      <c r="B27" s="4" t="s">
        <v>36</v>
      </c>
      <c r="C27" s="5" t="s">
        <v>37</v>
      </c>
    </row>
    <row r="28" customFormat="false" ht="30" hidden="false" customHeight="true" outlineLevel="0" collapsed="false">
      <c r="B28" s="4" t="s">
        <v>38</v>
      </c>
      <c r="C28" s="5" t="s">
        <v>39</v>
      </c>
    </row>
    <row r="29" customFormat="false" ht="30" hidden="false" customHeight="true" outlineLevel="0" collapsed="false">
      <c r="B29" s="4" t="s">
        <v>40</v>
      </c>
      <c r="C29" s="5" t="s">
        <v>41</v>
      </c>
    </row>
    <row r="30" customFormat="false" ht="30" hidden="false" customHeight="true" outlineLevel="0" collapsed="false">
      <c r="B30" s="4" t="s">
        <v>42</v>
      </c>
      <c r="C30" s="5" t="s">
        <v>43</v>
      </c>
    </row>
    <row r="31" customFormat="false" ht="30" hidden="false" customHeight="true" outlineLevel="0" collapsed="false">
      <c r="B31" s="4" t="s">
        <v>44</v>
      </c>
      <c r="C31" s="5" t="s">
        <v>45</v>
      </c>
    </row>
    <row r="33" customFormat="false" ht="15" hidden="false" customHeight="false" outlineLevel="0" collapsed="false">
      <c r="B33" s="9" t="s">
        <v>46</v>
      </c>
    </row>
    <row r="34" customFormat="false" ht="42" hidden="false" customHeight="true" outlineLevel="0" collapsed="false">
      <c r="B34" s="4" t="s">
        <v>47</v>
      </c>
      <c r="C34" s="5" t="s">
        <v>48</v>
      </c>
    </row>
    <row r="35" customFormat="false" ht="15" hidden="false" customHeight="false" outlineLevel="0" collapsed="false">
      <c r="C35" s="10" t="s">
        <v>49</v>
      </c>
    </row>
    <row r="36" customFormat="false" ht="15" hidden="false" customHeight="false" outlineLevel="0" collapsed="false">
      <c r="B36" s="11" t="s">
        <v>50</v>
      </c>
      <c r="C36" s="10" t="s">
        <v>51</v>
      </c>
    </row>
    <row r="38" customFormat="false" ht="15" hidden="false" customHeight="false" outlineLevel="0" collapsed="false">
      <c r="B38" s="12" t="s">
        <v>52</v>
      </c>
      <c r="C38" s="12"/>
    </row>
  </sheetData>
  <mergeCells count="1">
    <mergeCell ref="B38:C38"/>
  </mergeCells>
  <hyperlinks>
    <hyperlink ref="C35" r:id="rId1" display="https://ordersmithy.com/inventory-pack/"/>
    <hyperlink ref="C36" r:id="rId2" display="hello@ordersmithy.com"/>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926"/>
    <pageSetUpPr fitToPage="true"/>
  </sheetPr>
  <dimension ref="B2:D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16"/>
    <col collapsed="false" customWidth="true" hidden="false" outlineLevel="0" max="4" min="4" style="0" width="52"/>
  </cols>
  <sheetData>
    <row r="2" customFormat="false" ht="19.7" hidden="false" customHeight="false" outlineLevel="0" collapsed="false">
      <c r="B2" s="13" t="s">
        <v>53</v>
      </c>
    </row>
    <row r="3" customFormat="false" ht="15" hidden="false" customHeight="false" outlineLevel="0" collapsed="false">
      <c r="B3" s="14" t="s">
        <v>54</v>
      </c>
    </row>
    <row r="5" customFormat="false" ht="15" hidden="false" customHeight="false" outlineLevel="0" collapsed="false">
      <c r="B5" s="11" t="s">
        <v>55</v>
      </c>
      <c r="C5" s="15" t="n">
        <f aca="false">COUNTA(Calculator!$A$5:$A$204)</f>
        <v>16</v>
      </c>
      <c r="D5" s="16"/>
    </row>
    <row r="6" customFormat="false" ht="15" hidden="false" customHeight="false" outlineLevel="0" collapsed="false">
      <c r="B6" s="17" t="s">
        <v>19</v>
      </c>
      <c r="C6" s="15" t="n">
        <f aca="false">COUNTIF(Calculator!$R$5:$R$204,"Out of stock")</f>
        <v>1</v>
      </c>
      <c r="D6" s="16" t="s">
        <v>56</v>
      </c>
    </row>
    <row r="7" customFormat="false" ht="15" hidden="false" customHeight="false" outlineLevel="0" collapsed="false">
      <c r="B7" s="18" t="s">
        <v>21</v>
      </c>
      <c r="C7" s="15" t="n">
        <f aca="false">COUNTIF(Calculator!$R$5:$R$204,"Order now")</f>
        <v>4</v>
      </c>
      <c r="D7" s="16" t="s">
        <v>57</v>
      </c>
    </row>
    <row r="8" customFormat="false" ht="15" hidden="false" customHeight="false" outlineLevel="0" collapsed="false">
      <c r="B8" s="19" t="s">
        <v>23</v>
      </c>
      <c r="C8" s="15" t="n">
        <f aca="false">COUNTIF(Calculator!$R$5:$R$204,"Order soon")</f>
        <v>3</v>
      </c>
      <c r="D8" s="16" t="s">
        <v>58</v>
      </c>
    </row>
    <row r="9" customFormat="false" ht="15" hidden="false" customHeight="false" outlineLevel="0" collapsed="false">
      <c r="B9" s="20" t="s">
        <v>25</v>
      </c>
      <c r="C9" s="15" t="n">
        <f aca="false">COUNTIF(Calculator!$R$5:$R$204,"OK")</f>
        <v>6</v>
      </c>
      <c r="D9" s="16"/>
    </row>
    <row r="10" customFormat="false" ht="15" hidden="false" customHeight="false" outlineLevel="0" collapsed="false">
      <c r="B10" s="11" t="s">
        <v>27</v>
      </c>
      <c r="C10" s="15" t="n">
        <f aca="false">COUNTIF(Calculator!$R$5:$R$204,"No demand")</f>
        <v>1</v>
      </c>
      <c r="D10" s="16" t="s">
        <v>59</v>
      </c>
    </row>
    <row r="11" customFormat="false" ht="15" hidden="false" customHeight="false" outlineLevel="0" collapsed="false">
      <c r="B11" s="11" t="s">
        <v>60</v>
      </c>
      <c r="C11" s="15" t="n">
        <f aca="false">COUNTIF(Calculator!$R$5:$R$204,"Need sales history")+COUNTIF(Calculator!$R$5:$R$204,"Need lead time")</f>
        <v>1</v>
      </c>
      <c r="D11" s="16" t="s">
        <v>61</v>
      </c>
    </row>
    <row r="13" customFormat="false" ht="15" hidden="false" customHeight="false" outlineLevel="0" collapsed="false">
      <c r="B13" s="11" t="s">
        <v>62</v>
      </c>
      <c r="C13" s="15" t="n">
        <f aca="false">SUM(Calculator!$S$5:$S$204)</f>
        <v>1553</v>
      </c>
      <c r="D13" s="16" t="s">
        <v>63</v>
      </c>
    </row>
    <row r="14" customFormat="false" ht="15" hidden="false" customHeight="false" outlineLevel="0" collapsed="false">
      <c r="B14" s="11" t="s">
        <v>64</v>
      </c>
      <c r="C14" s="21" t="n">
        <f aca="false">SUM(Calculator!$T$5:$T$204)</f>
        <v>6784.5</v>
      </c>
      <c r="D14" s="16" t="s">
        <v>65</v>
      </c>
    </row>
    <row r="15" customFormat="false" ht="15" hidden="false" customHeight="false" outlineLevel="0" collapsed="false">
      <c r="B15" s="11" t="s">
        <v>66</v>
      </c>
      <c r="C15" s="21" t="n">
        <f aca="false">SUMPRODUCT(Calculator!$G$5:$G$204,Calculator!$D$5:$D$204)</f>
        <v>15493.8</v>
      </c>
      <c r="D15" s="16" t="s">
        <v>67</v>
      </c>
    </row>
    <row r="17" customFormat="false" ht="15" hidden="false" customHeight="false" outlineLevel="0" collapsed="false">
      <c r="B17" s="11" t="s">
        <v>68</v>
      </c>
      <c r="C17" s="22" t="n">
        <f aca="false">Settings!$B$4</f>
        <v>0.95</v>
      </c>
      <c r="D17" s="16" t="s">
        <v>69</v>
      </c>
    </row>
    <row r="19" customFormat="false" ht="15" hidden="false" customHeight="false" outlineLevel="0" collapsed="false">
      <c r="B19" s="23" t="s">
        <v>70</v>
      </c>
      <c r="C19" s="10" t="s">
        <v>71</v>
      </c>
    </row>
  </sheetData>
  <conditionalFormatting sqref="C6:C11">
    <cfRule type="dataBar" priority="2">
      <dataBar showValue="1" minLength="10" maxLength="90">
        <cfvo type="num" val="0"/>
        <cfvo type="max" val="0"/>
        <color rgb="FFFF8A55"/>
      </dataBar>
      <extLst>
        <ext xmlns:x14="http://schemas.microsoft.com/office/spreadsheetml/2009/9/main" uri="{B025F937-C7B1-47D3-B67F-A62EFF666E3E}">
          <x14:id>{15238494-EAD4-4BBD-8AE4-D79AE4A2B92D}</x14:id>
        </ext>
      </extLst>
    </cfRule>
  </conditionalFormatting>
  <hyperlinks>
    <hyperlink ref="C19" r:id="rId1" display="ordersmithy.com/inventory-pack"/>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15238494-EAD4-4BBD-8AE4-D79AE4A2B92D}">
            <x14:dataBar minLength="10" maxLength="90" axisPosition="none" gradient="true">
              <x14:cfvo type="num">
                <xm:f>0</xm:f>
              </x14:cfvo>
              <x14:cfvo type="max"/>
              <x14:negativeFillColor rgb="FFFF8A55"/>
              <x14:axisColor rgb="FF000000"/>
            </x14:dataBar>
          </x14:cfRule>
          <xm:sqref>C6:C11</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BFBF"/>
    <pageSetUpPr fitToPage="true"/>
  </sheetPr>
  <dimension ref="A1: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70"/>
  </cols>
  <sheetData>
    <row r="1" customFormat="false" ht="19.7" hidden="false" customHeight="false" outlineLevel="0" collapsed="false">
      <c r="A1" s="13" t="s">
        <v>72</v>
      </c>
    </row>
    <row r="2" customFormat="false" ht="15" hidden="false" customHeight="false" outlineLevel="0" collapsed="false">
      <c r="A2" s="14" t="s">
        <v>73</v>
      </c>
    </row>
    <row r="3" customFormat="false" ht="15" hidden="false" customHeight="false" outlineLevel="0" collapsed="false">
      <c r="A3" s="24" t="s">
        <v>74</v>
      </c>
      <c r="B3" s="24" t="s">
        <v>75</v>
      </c>
      <c r="C3" s="24" t="s">
        <v>76</v>
      </c>
    </row>
    <row r="4" customFormat="false" ht="31.5" hidden="false" customHeight="true" outlineLevel="0" collapsed="false">
      <c r="A4" s="11" t="s">
        <v>77</v>
      </c>
      <c r="B4" s="25" t="n">
        <v>0.95</v>
      </c>
      <c r="C4" s="26" t="s">
        <v>78</v>
      </c>
    </row>
    <row r="5" customFormat="false" ht="31.5" hidden="false" customHeight="true" outlineLevel="0" collapsed="false">
      <c r="A5" s="11" t="s">
        <v>79</v>
      </c>
      <c r="B5" s="27" t="n">
        <f aca="false">NORMSINV(B4)</f>
        <v>1.64485362695147</v>
      </c>
      <c r="C5" s="26" t="s">
        <v>80</v>
      </c>
    </row>
    <row r="6" customFormat="false" ht="31.5" hidden="false" customHeight="true" outlineLevel="0" collapsed="false">
      <c r="A6" s="11" t="s">
        <v>81</v>
      </c>
      <c r="B6" s="28" t="n">
        <v>30</v>
      </c>
      <c r="C6" s="26" t="s">
        <v>82</v>
      </c>
    </row>
    <row r="7" customFormat="false" ht="31.5" hidden="false" customHeight="true" outlineLevel="0" collapsed="false">
      <c r="A7" s="11" t="s">
        <v>83</v>
      </c>
      <c r="B7" s="28" t="n">
        <v>7</v>
      </c>
      <c r="C7" s="26" t="s">
        <v>84</v>
      </c>
    </row>
    <row r="8" customFormat="false" ht="31.5" hidden="false" customHeight="true" outlineLevel="0" collapsed="false">
      <c r="A8" s="11" t="s">
        <v>85</v>
      </c>
      <c r="B8" s="29" t="n">
        <v>30.4</v>
      </c>
      <c r="C8" s="26" t="s">
        <v>86</v>
      </c>
    </row>
  </sheetData>
  <dataValidations count="3">
    <dataValidation allowBlank="false" error="Use a value between 50% and 99.9%." errorStyle="stop" errorTitle="Service level" operator="between" showDropDown="false" showErrorMessage="true" showInputMessage="false" sqref="B4" type="decimal">
      <formula1>0.5</formula1>
      <formula2>0.999</formula2>
    </dataValidation>
    <dataValidation allowBlank="false" error="Use whole days between 0 and 365." errorStyle="stop" operator="between" showDropDown="false" showErrorMessage="true" showInputMessage="false" sqref="B6:B7" type="whole">
      <formula1>0</formula1>
      <formula2>365</formula2>
    </dataValidation>
    <dataValidation allowBlank="false" error="Use a value between 28 and 31." errorStyle="stop" operator="between" showDropDown="false" showErrorMessage="true" showInputMessage="false" sqref="B8" type="decimal">
      <formula1>28</formula1>
      <formula2>31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6577"/>
    <pageSetUpPr fitToPage="true"/>
  </sheetPr>
  <dimension ref="A1:T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18"/>
    <col collapsed="false" customWidth="true" hidden="false" outlineLevel="0" max="5" min="4" style="0" width="10"/>
    <col collapsed="false" customWidth="true" hidden="false" outlineLevel="0" max="6" min="6" style="0" width="12"/>
    <col collapsed="false" customWidth="true" hidden="false" outlineLevel="0" max="9" min="7" style="0" width="10"/>
    <col collapsed="false" customWidth="true" hidden="false" outlineLevel="0" max="10" min="10" style="0" width="9"/>
    <col collapsed="false" customWidth="true" hidden="false" outlineLevel="0" max="11" min="11" style="0" width="11"/>
    <col collapsed="false" customWidth="true" hidden="false" outlineLevel="0" max="12" min="12" style="0" width="12"/>
    <col collapsed="false" customWidth="true" hidden="false" outlineLevel="0" max="15" min="13" style="0" width="10"/>
    <col collapsed="false" customWidth="true" hidden="false" outlineLevel="0" max="16" min="16" style="0" width="9"/>
    <col collapsed="false" customWidth="true" hidden="false" outlineLevel="0" max="17" min="17" style="0" width="11"/>
    <col collapsed="false" customWidth="true" hidden="false" outlineLevel="0" max="18" min="18" style="0" width="16"/>
    <col collapsed="false" customWidth="true" hidden="false" outlineLevel="0" max="20" min="19" style="0" width="11"/>
  </cols>
  <sheetData>
    <row r="1" customFormat="false" ht="19.7" hidden="false" customHeight="false" outlineLevel="0" collapsed="false">
      <c r="A1" s="13" t="s">
        <v>0</v>
      </c>
    </row>
    <row r="2" customFormat="false" ht="15" hidden="false" customHeight="false" outlineLevel="0" collapsed="false">
      <c r="A2" s="16" t="s">
        <v>87</v>
      </c>
    </row>
    <row r="3" customFormat="false" ht="15" hidden="false" customHeight="false" outlineLevel="0" collapsed="false">
      <c r="A3" s="30" t="s">
        <v>88</v>
      </c>
      <c r="K3" s="31" t="s">
        <v>89</v>
      </c>
    </row>
    <row r="4" customFormat="false" ht="42" hidden="false" customHeight="true" outlineLevel="0" collapsed="false">
      <c r="A4" s="32" t="s">
        <v>90</v>
      </c>
      <c r="B4" s="32" t="s">
        <v>91</v>
      </c>
      <c r="C4" s="32" t="s">
        <v>92</v>
      </c>
      <c r="D4" s="32" t="s">
        <v>93</v>
      </c>
      <c r="E4" s="32" t="s">
        <v>94</v>
      </c>
      <c r="F4" s="32" t="s">
        <v>95</v>
      </c>
      <c r="G4" s="32" t="s">
        <v>96</v>
      </c>
      <c r="H4" s="32" t="s">
        <v>97</v>
      </c>
      <c r="I4" s="32" t="s">
        <v>98</v>
      </c>
      <c r="J4" s="32" t="s">
        <v>99</v>
      </c>
      <c r="K4" s="33" t="s">
        <v>100</v>
      </c>
      <c r="L4" s="33" t="s">
        <v>101</v>
      </c>
      <c r="M4" s="33" t="s">
        <v>34</v>
      </c>
      <c r="N4" s="33" t="s">
        <v>36</v>
      </c>
      <c r="O4" s="33" t="s">
        <v>102</v>
      </c>
      <c r="P4" s="33" t="s">
        <v>103</v>
      </c>
      <c r="Q4" s="33" t="s">
        <v>104</v>
      </c>
      <c r="R4" s="33" t="s">
        <v>105</v>
      </c>
      <c r="S4" s="33" t="s">
        <v>106</v>
      </c>
      <c r="T4" s="33" t="s">
        <v>107</v>
      </c>
    </row>
    <row r="5" customFormat="false" ht="15" hidden="false" customHeight="false" outlineLevel="0" collapsed="false">
      <c r="A5" s="34" t="s">
        <v>108</v>
      </c>
      <c r="B5" s="34" t="s">
        <v>109</v>
      </c>
      <c r="C5" s="34" t="s">
        <v>110</v>
      </c>
      <c r="D5" s="35" t="n">
        <v>4.2</v>
      </c>
      <c r="E5" s="36" t="n">
        <v>21</v>
      </c>
      <c r="F5" s="36" t="n">
        <v>4</v>
      </c>
      <c r="G5" s="37" t="n">
        <v>146</v>
      </c>
      <c r="H5" s="37"/>
      <c r="I5" s="37"/>
      <c r="J5" s="37"/>
      <c r="K5" s="38" t="n">
        <f aca="false">IF(OR($A5="",'Sales history'!$O5=0),"",'Sales history'!$R5)</f>
        <v>6.8969298245614</v>
      </c>
      <c r="L5" s="38" t="n">
        <f aca="false">IF(OR($A5="",'Sales history'!$O5=0),"",'Sales history'!$S5)</f>
        <v>5.85272466163515</v>
      </c>
      <c r="M5" s="39" t="n">
        <f aca="false">IF(AND($A5&lt;&gt;"",'Sales history'!$O5&gt;0,$E5&lt;&gt;""),ROUNDUP(Settings!$B$5*SQRT($E5*L5^2+K5^2*N($F5)^2),0),"")</f>
        <v>64</v>
      </c>
      <c r="N5" s="39" t="n">
        <f aca="false">IF(AND($A5&lt;&gt;"",'Sales history'!$O5&gt;0,$E5&lt;&gt;""),ROUNDUP(K5*$E5+M5,0),"")</f>
        <v>209</v>
      </c>
      <c r="O5" s="39" t="n">
        <f aca="false">IF($A5="","",N($G5)+N($H5))</f>
        <v>146</v>
      </c>
      <c r="P5" s="40" t="n">
        <f aca="false">IF(AND(AND($A5&lt;&gt;"",'Sales history'!$O5&gt;0,$E5&lt;&gt;""),N(K5)&gt;0),MAX(0,N($G5))/K5,"")</f>
        <v>21.168839427663</v>
      </c>
      <c r="Q5" s="40" t="n">
        <f aca="false">IF(AND(AND($A5&lt;&gt;"",'Sales history'!$O5&gt;0,$E5&lt;&gt;""),N(K5)&gt;0),MAX(0,(O5-N5)/K5),"")</f>
        <v>0</v>
      </c>
      <c r="R5" s="41" t="str">
        <f aca="false">IF($A5="","",IF('Sales history'!$O5=0,"Need sales history",IF($E5="","Need lead time",IF(K5=0,"No demand",IF(N($G5)&lt;=0,"Out of stock",IF(O5&lt;=N5,"Order now",IF(Q5&lt;=Settings!$B$7,"Order soon","OK")))))))</f>
        <v>Order now</v>
      </c>
      <c r="S5" s="39" t="n">
        <f aca="false">IF(OR(R5="Out of stock",R5="Order now",R5="Order soon"),IF(N5+K5*Settings!$B$6-O5&lt;=0,0,IF(N($J5)&gt;0,CEILING(MAX(N5+K5*Settings!$B$6-O5,N($I5)),$J5),ROUNDUP(MAX(N5+K5*Settings!$B$6-O5,N($I5)),0))),"")</f>
        <v>270</v>
      </c>
      <c r="T5" s="42" t="n">
        <f aca="false">IF(AND(ISNUMBER(S5),ISNUMBER($D5)),S5*$D5,"")</f>
        <v>1134</v>
      </c>
    </row>
    <row r="6" customFormat="false" ht="15" hidden="false" customHeight="false" outlineLevel="0" collapsed="false">
      <c r="A6" s="34" t="s">
        <v>111</v>
      </c>
      <c r="B6" s="34" t="s">
        <v>112</v>
      </c>
      <c r="C6" s="34" t="s">
        <v>113</v>
      </c>
      <c r="D6" s="35" t="n">
        <v>6.8</v>
      </c>
      <c r="E6" s="36" t="n">
        <v>28</v>
      </c>
      <c r="F6" s="36" t="n">
        <v>6</v>
      </c>
      <c r="G6" s="37" t="n">
        <v>0</v>
      </c>
      <c r="H6" s="37"/>
      <c r="I6" s="37" t="n">
        <v>50</v>
      </c>
      <c r="J6" s="37" t="n">
        <v>10</v>
      </c>
      <c r="K6" s="38" t="n">
        <f aca="false">IF(OR($A6="",'Sales history'!$O6=0),"",'Sales history'!$R6)</f>
        <v>3.00438596491228</v>
      </c>
      <c r="L6" s="38" t="n">
        <f aca="false">IF(OR($A6="",'Sales history'!$O6=0),"",'Sales history'!$S6)</f>
        <v>7.72870331067468</v>
      </c>
      <c r="M6" s="39" t="n">
        <f aca="false">IF(AND($A6&lt;&gt;"",'Sales history'!$O6&gt;0,$E6&lt;&gt;""),ROUNDUP(Settings!$B$5*SQRT($E6*L6^2+K6^2*N($F6)^2),0),"")</f>
        <v>74</v>
      </c>
      <c r="N6" s="39" t="n">
        <f aca="false">IF(AND($A6&lt;&gt;"",'Sales history'!$O6&gt;0,$E6&lt;&gt;""),ROUNDUP(K6*$E6+M6,0),"")</f>
        <v>159</v>
      </c>
      <c r="O6" s="39" t="n">
        <f aca="false">IF($A6="","",N($G6)+N($H6))</f>
        <v>0</v>
      </c>
      <c r="P6" s="40" t="n">
        <f aca="false">IF(AND(AND($A6&lt;&gt;"",'Sales history'!$O6&gt;0,$E6&lt;&gt;""),N(K6)&gt;0),MAX(0,N($G6))/K6,"")</f>
        <v>0</v>
      </c>
      <c r="Q6" s="40" t="n">
        <f aca="false">IF(AND(AND($A6&lt;&gt;"",'Sales history'!$O6&gt;0,$E6&lt;&gt;""),N(K6)&gt;0),MAX(0,(O6-N6)/K6),"")</f>
        <v>0</v>
      </c>
      <c r="R6" s="41" t="str">
        <f aca="false">IF($A6="","",IF('Sales history'!$O6=0,"Need sales history",IF($E6="","Need lead time",IF(K6=0,"No demand",IF(N($G6)&lt;=0,"Out of stock",IF(O6&lt;=N6,"Order now",IF(Q6&lt;=Settings!$B$7,"Order soon","OK")))))))</f>
        <v>Out of stock</v>
      </c>
      <c r="S6" s="39" t="n">
        <f aca="false">IF(OR(R6="Out of stock",R6="Order now",R6="Order soon"),IF(N6+K6*Settings!$B$6-O6&lt;=0,0,IF(N($J6)&gt;0,CEILING(MAX(N6+K6*Settings!$B$6-O6,N($I6)),$J6),ROUNDUP(MAX(N6+K6*Settings!$B$6-O6,N($I6)),0))),"")</f>
        <v>250</v>
      </c>
      <c r="T6" s="42" t="n">
        <f aca="false">IF(AND(ISNUMBER(S6),ISNUMBER($D6)),S6*$D6,"")</f>
        <v>1700</v>
      </c>
    </row>
    <row r="7" customFormat="false" ht="15" hidden="false" customHeight="false" outlineLevel="0" collapsed="false">
      <c r="A7" s="34" t="s">
        <v>114</v>
      </c>
      <c r="B7" s="34" t="s">
        <v>115</v>
      </c>
      <c r="C7" s="34" t="s">
        <v>113</v>
      </c>
      <c r="D7" s="35" t="n">
        <v>18.5</v>
      </c>
      <c r="E7" s="36" t="n">
        <v>35</v>
      </c>
      <c r="F7" s="36" t="n">
        <v>7</v>
      </c>
      <c r="G7" s="37" t="n">
        <v>60</v>
      </c>
      <c r="H7" s="37" t="n">
        <v>10</v>
      </c>
      <c r="I7" s="37"/>
      <c r="J7" s="37"/>
      <c r="K7" s="38" t="n">
        <f aca="false">IF(OR($A7="",'Sales history'!$O7=0),"",'Sales history'!$R7)</f>
        <v>1.32401315789474</v>
      </c>
      <c r="L7" s="38" t="n">
        <f aca="false">IF(OR($A7="",'Sales history'!$O7=0),"",'Sales history'!$S7)</f>
        <v>3.66194463594774</v>
      </c>
      <c r="M7" s="39" t="n">
        <f aca="false">IF(AND($A7&lt;&gt;"",'Sales history'!$O7&gt;0,$E7&lt;&gt;""),ROUNDUP(Settings!$B$5*SQRT($E7*L7^2+K7^2*N($F7)^2),0),"")</f>
        <v>39</v>
      </c>
      <c r="N7" s="39" t="n">
        <f aca="false">IF(AND($A7&lt;&gt;"",'Sales history'!$O7&gt;0,$E7&lt;&gt;""),ROUNDUP(K7*$E7+M7,0),"")</f>
        <v>86</v>
      </c>
      <c r="O7" s="39" t="n">
        <f aca="false">IF($A7="","",N($G7)+N($H7))</f>
        <v>70</v>
      </c>
      <c r="P7" s="40" t="n">
        <f aca="false">IF(AND(AND($A7&lt;&gt;"",'Sales history'!$O7&gt;0,$E7&lt;&gt;""),N(K7)&gt;0),MAX(0,N($G7))/K7,"")</f>
        <v>45.3167701863354</v>
      </c>
      <c r="Q7" s="40" t="n">
        <f aca="false">IF(AND(AND($A7&lt;&gt;"",'Sales history'!$O7&gt;0,$E7&lt;&gt;""),N(K7)&gt;0),MAX(0,(O7-N7)/K7),"")</f>
        <v>0</v>
      </c>
      <c r="R7" s="41" t="str">
        <f aca="false">IF($A7="","",IF('Sales history'!$O7=0,"Need sales history",IF($E7="","Need lead time",IF(K7=0,"No demand",IF(N($G7)&lt;=0,"Out of stock",IF(O7&lt;=N7,"Order now",IF(Q7&lt;=Settings!$B$7,"Order soon","OK")))))))</f>
        <v>Order now</v>
      </c>
      <c r="S7" s="39" t="n">
        <f aca="false">IF(OR(R7="Out of stock",R7="Order now",R7="Order soon"),IF(N7+K7*Settings!$B$6-O7&lt;=0,0,IF(N($J7)&gt;0,CEILING(MAX(N7+K7*Settings!$B$6-O7,N($I7)),$J7),ROUNDUP(MAX(N7+K7*Settings!$B$6-O7,N($I7)),0))),"")</f>
        <v>56</v>
      </c>
      <c r="T7" s="42" t="n">
        <f aca="false">IF(AND(ISNUMBER(S7),ISNUMBER($D7)),S7*$D7,"")</f>
        <v>1036</v>
      </c>
    </row>
    <row r="8" customFormat="false" ht="15" hidden="false" customHeight="false" outlineLevel="0" collapsed="false">
      <c r="A8" s="34" t="s">
        <v>116</v>
      </c>
      <c r="B8" s="34" t="s">
        <v>117</v>
      </c>
      <c r="C8" s="34" t="s">
        <v>118</v>
      </c>
      <c r="D8" s="35" t="n">
        <v>2.1</v>
      </c>
      <c r="E8" s="36" t="n">
        <v>14</v>
      </c>
      <c r="F8" s="36" t="n">
        <v>2</v>
      </c>
      <c r="G8" s="37" t="n">
        <v>245</v>
      </c>
      <c r="H8" s="37"/>
      <c r="I8" s="37" t="n">
        <v>100</v>
      </c>
      <c r="J8" s="37" t="n">
        <v>25</v>
      </c>
      <c r="K8" s="38" t="n">
        <f aca="false">IF(OR($A8="",'Sales history'!$O8=0),"",'Sales history'!$R8)</f>
        <v>10.5071271929825</v>
      </c>
      <c r="L8" s="38" t="n">
        <f aca="false">IF(OR($A8="",'Sales history'!$O8=0),"",'Sales history'!$S8)</f>
        <v>10.8641178665156</v>
      </c>
      <c r="M8" s="39" t="n">
        <f aca="false">IF(AND($A8&lt;&gt;"",'Sales history'!$O8&gt;0,$E8&lt;&gt;""),ROUNDUP(Settings!$B$5*SQRT($E8*L8^2+K8^2*N($F8)^2),0),"")</f>
        <v>76</v>
      </c>
      <c r="N8" s="39" t="n">
        <f aca="false">IF(AND($A8&lt;&gt;"",'Sales history'!$O8&gt;0,$E8&lt;&gt;""),ROUNDUP(K8*$E8+M8,0),"")</f>
        <v>224</v>
      </c>
      <c r="O8" s="39" t="n">
        <f aca="false">IF($A8="","",N($G8)+N($H8))</f>
        <v>245</v>
      </c>
      <c r="P8" s="40" t="n">
        <f aca="false">IF(AND(AND($A8&lt;&gt;"",'Sales history'!$O8&gt;0,$E8&lt;&gt;""),N(K8)&gt;0),MAX(0,N($G8))/K8,"")</f>
        <v>23.3175058700757</v>
      </c>
      <c r="Q8" s="40" t="n">
        <f aca="false">IF(AND(AND($A8&lt;&gt;"",'Sales history'!$O8&gt;0,$E8&lt;&gt;""),N(K8)&gt;0),MAX(0,(O8-N8)/K8),"")</f>
        <v>1.9986433602922</v>
      </c>
      <c r="R8" s="41" t="str">
        <f aca="false">IF($A8="","",IF('Sales history'!$O8=0,"Need sales history",IF($E8="","Need lead time",IF(K8=0,"No demand",IF(N($G8)&lt;=0,"Out of stock",IF(O8&lt;=N8,"Order now",IF(Q8&lt;=Settings!$B$7,"Order soon","OK")))))))</f>
        <v>Order soon</v>
      </c>
      <c r="S8" s="39" t="n">
        <f aca="false">IF(OR(R8="Out of stock",R8="Order now",R8="Order soon"),IF(N8+K8*Settings!$B$6-O8&lt;=0,0,IF(N($J8)&gt;0,CEILING(MAX(N8+K8*Settings!$B$6-O8,N($I8)),$J8),ROUNDUP(MAX(N8+K8*Settings!$B$6-O8,N($I8)),0))),"")</f>
        <v>300</v>
      </c>
      <c r="T8" s="42" t="n">
        <f aca="false">IF(AND(ISNUMBER(S8),ISNUMBER($D8)),S8*$D8,"")</f>
        <v>630</v>
      </c>
    </row>
    <row r="9" customFormat="false" ht="15" hidden="false" customHeight="false" outlineLevel="0" collapsed="false">
      <c r="A9" s="34" t="s">
        <v>119</v>
      </c>
      <c r="B9" s="34" t="s">
        <v>120</v>
      </c>
      <c r="C9" s="34" t="s">
        <v>110</v>
      </c>
      <c r="D9" s="35" t="n">
        <v>22</v>
      </c>
      <c r="E9" s="36" t="n">
        <v>21</v>
      </c>
      <c r="F9" s="36" t="n">
        <v>3</v>
      </c>
      <c r="G9" s="37" t="n">
        <v>101</v>
      </c>
      <c r="H9" s="37"/>
      <c r="I9" s="37"/>
      <c r="J9" s="37"/>
      <c r="K9" s="38" t="n">
        <f aca="false">IF(OR($A9="",'Sales history'!$O9=0),"",'Sales history'!$R9)</f>
        <v>1.95723684210526</v>
      </c>
      <c r="L9" s="38" t="n">
        <f aca="false">IF(OR($A9="",'Sales history'!$O9=0),"",'Sales history'!$S9)</f>
        <v>2.60371008756653</v>
      </c>
      <c r="M9" s="39" t="n">
        <f aca="false">IF(AND($A9&lt;&gt;"",'Sales history'!$O9&gt;0,$E9&lt;&gt;""),ROUNDUP(Settings!$B$5*SQRT($E9*L9^2+K9^2*N($F9)^2),0),"")</f>
        <v>22</v>
      </c>
      <c r="N9" s="39" t="n">
        <f aca="false">IF(AND($A9&lt;&gt;"",'Sales history'!$O9&gt;0,$E9&lt;&gt;""),ROUNDUP(K9*$E9+M9,0),"")</f>
        <v>64</v>
      </c>
      <c r="O9" s="39" t="n">
        <f aca="false">IF($A9="","",N($G9)+N($H9))</f>
        <v>101</v>
      </c>
      <c r="P9" s="40" t="n">
        <f aca="false">IF(AND(AND($A9&lt;&gt;"",'Sales history'!$O9&gt;0,$E9&lt;&gt;""),N(K9)&gt;0),MAX(0,N($G9))/K9,"")</f>
        <v>51.6033613445378</v>
      </c>
      <c r="Q9" s="40" t="n">
        <f aca="false">IF(AND(AND($A9&lt;&gt;"",'Sales history'!$O9&gt;0,$E9&lt;&gt;""),N(K9)&gt;0),MAX(0,(O9-N9)/K9),"")</f>
        <v>18.9042016806723</v>
      </c>
      <c r="R9" s="41" t="str">
        <f aca="false">IF($A9="","",IF('Sales history'!$O9=0,"Need sales history",IF($E9="","Need lead time",IF(K9=0,"No demand",IF(N($G9)&lt;=0,"Out of stock",IF(O9&lt;=N9,"Order now",IF(Q9&lt;=Settings!$B$7,"Order soon","OK")))))))</f>
        <v>OK</v>
      </c>
      <c r="S9" s="39" t="str">
        <f aca="false">IF(OR(R9="Out of stock",R9="Order now",R9="Order soon"),IF(N9+K9*Settings!$B$6-O9&lt;=0,0,IF(N($J9)&gt;0,CEILING(MAX(N9+K9*Settings!$B$6-O9,N($I9)),$J9),ROUNDUP(MAX(N9+K9*Settings!$B$6-O9,N($I9)),0))),"")</f>
        <v/>
      </c>
      <c r="T9" s="42" t="str">
        <f aca="false">IF(AND(ISNUMBER(S9),ISNUMBER($D9)),S9*$D9,"")</f>
        <v/>
      </c>
    </row>
    <row r="10" customFormat="false" ht="15" hidden="false" customHeight="false" outlineLevel="0" collapsed="false">
      <c r="A10" s="34" t="s">
        <v>121</v>
      </c>
      <c r="B10" s="34" t="s">
        <v>122</v>
      </c>
      <c r="C10" s="34" t="s">
        <v>118</v>
      </c>
      <c r="D10" s="35" t="n">
        <v>5.4</v>
      </c>
      <c r="E10" s="36" t="n">
        <v>14</v>
      </c>
      <c r="F10" s="36" t="n">
        <v>2</v>
      </c>
      <c r="G10" s="37" t="n">
        <v>254</v>
      </c>
      <c r="H10" s="37"/>
      <c r="I10" s="37"/>
      <c r="J10" s="37"/>
      <c r="K10" s="38" t="n">
        <f aca="false">IF(OR($A10="",'Sales history'!$O10=0),"",'Sales history'!$R10)</f>
        <v>4.53125</v>
      </c>
      <c r="L10" s="38" t="n">
        <f aca="false">IF(OR($A10="",'Sales history'!$O10=0),"",'Sales history'!$S10)</f>
        <v>5.27821932874115</v>
      </c>
      <c r="M10" s="39" t="n">
        <f aca="false">IF(AND($A10&lt;&gt;"",'Sales history'!$O10&gt;0,$E10&lt;&gt;""),ROUNDUP(Settings!$B$5*SQRT($E10*L10^2+K10^2*N($F10)^2),0),"")</f>
        <v>36</v>
      </c>
      <c r="N10" s="39" t="n">
        <f aca="false">IF(AND($A10&lt;&gt;"",'Sales history'!$O10&gt;0,$E10&lt;&gt;""),ROUNDUP(K10*$E10+M10,0),"")</f>
        <v>100</v>
      </c>
      <c r="O10" s="39" t="n">
        <f aca="false">IF($A10="","",N($G10)+N($H10))</f>
        <v>254</v>
      </c>
      <c r="P10" s="40" t="n">
        <f aca="false">IF(AND(AND($A10&lt;&gt;"",'Sales history'!$O10&gt;0,$E10&lt;&gt;""),N(K10)&gt;0),MAX(0,N($G10))/K10,"")</f>
        <v>56.0551724137931</v>
      </c>
      <c r="Q10" s="40" t="n">
        <f aca="false">IF(AND(AND($A10&lt;&gt;"",'Sales history'!$O10&gt;0,$E10&lt;&gt;""),N(K10)&gt;0),MAX(0,(O10-N10)/K10),"")</f>
        <v>33.9862068965517</v>
      </c>
      <c r="R10" s="41" t="str">
        <f aca="false">IF($A10="","",IF('Sales history'!$O10=0,"Need sales history",IF($E10="","Need lead time",IF(K10=0,"No demand",IF(N($G10)&lt;=0,"Out of stock",IF(O10&lt;=N10,"Order now",IF(Q10&lt;=Settings!$B$7,"Order soon","OK")))))))</f>
        <v>OK</v>
      </c>
      <c r="S10" s="39" t="str">
        <f aca="false">IF(OR(R10="Out of stock",R10="Order now",R10="Order soon"),IF(N10+K10*Settings!$B$6-O10&lt;=0,0,IF(N($J10)&gt;0,CEILING(MAX(N10+K10*Settings!$B$6-O10,N($I10)),$J10),ROUNDUP(MAX(N10+K10*Settings!$B$6-O10,N($I10)),0))),"")</f>
        <v/>
      </c>
      <c r="T10" s="42" t="str">
        <f aca="false">IF(AND(ISNUMBER(S10),ISNUMBER($D10)),S10*$D10,"")</f>
        <v/>
      </c>
    </row>
    <row r="11" customFormat="false" ht="15" hidden="false" customHeight="false" outlineLevel="0" collapsed="false">
      <c r="A11" s="34" t="s">
        <v>123</v>
      </c>
      <c r="B11" s="34" t="s">
        <v>124</v>
      </c>
      <c r="C11" s="34" t="s">
        <v>125</v>
      </c>
      <c r="D11" s="35" t="n">
        <v>7.9</v>
      </c>
      <c r="E11" s="36" t="n">
        <v>18</v>
      </c>
      <c r="F11" s="36" t="n">
        <v>3</v>
      </c>
      <c r="G11" s="37" t="n">
        <v>123</v>
      </c>
      <c r="H11" s="37"/>
      <c r="I11" s="37"/>
      <c r="J11" s="37" t="n">
        <v>12</v>
      </c>
      <c r="K11" s="38" t="n">
        <f aca="false">IF(OR($A11="",'Sales history'!$O11=0),"",'Sales history'!$R11)</f>
        <v>2.9468201754386</v>
      </c>
      <c r="L11" s="38" t="n">
        <f aca="false">IF(OR($A11="",'Sales history'!$O11=0),"",'Sales history'!$S11)</f>
        <v>7.42041439816607</v>
      </c>
      <c r="M11" s="39" t="n">
        <f aca="false">IF(AND($A11&lt;&gt;"",'Sales history'!$O11&gt;0,$E11&lt;&gt;""),ROUNDUP(Settings!$B$5*SQRT($E11*L11^2+K11^2*N($F11)^2),0),"")</f>
        <v>54</v>
      </c>
      <c r="N11" s="39" t="n">
        <f aca="false">IF(AND($A11&lt;&gt;"",'Sales history'!$O11&gt;0,$E11&lt;&gt;""),ROUNDUP(K11*$E11+M11,0),"")</f>
        <v>108</v>
      </c>
      <c r="O11" s="39" t="n">
        <f aca="false">IF($A11="","",N($G11)+N($H11))</f>
        <v>123</v>
      </c>
      <c r="P11" s="40" t="n">
        <f aca="false">IF(AND(AND($A11&lt;&gt;"",'Sales history'!$O11&gt;0,$E11&lt;&gt;""),N(K11)&gt;0),MAX(0,N($G11))/K11,"")</f>
        <v>41.7399069767442</v>
      </c>
      <c r="Q11" s="40" t="n">
        <f aca="false">IF(AND(AND($A11&lt;&gt;"",'Sales history'!$O11&gt;0,$E11&lt;&gt;""),N(K11)&gt;0),MAX(0,(O11-N11)/K11),"")</f>
        <v>5.09023255813954</v>
      </c>
      <c r="R11" s="41" t="str">
        <f aca="false">IF($A11="","",IF('Sales history'!$O11=0,"Need sales history",IF($E11="","Need lead time",IF(K11=0,"No demand",IF(N($G11)&lt;=0,"Out of stock",IF(O11&lt;=N11,"Order now",IF(Q11&lt;=Settings!$B$7,"Order soon","OK")))))))</f>
        <v>Order soon</v>
      </c>
      <c r="S11" s="39" t="n">
        <f aca="false">IF(OR(R11="Out of stock",R11="Order now",R11="Order soon"),IF(N11+K11*Settings!$B$6-O11&lt;=0,0,IF(N($J11)&gt;0,CEILING(MAX(N11+K11*Settings!$B$6-O11,N($I11)),$J11),ROUNDUP(MAX(N11+K11*Settings!$B$6-O11,N($I11)),0))),"")</f>
        <v>84</v>
      </c>
      <c r="T11" s="42" t="n">
        <f aca="false">IF(AND(ISNUMBER(S11),ISNUMBER($D11)),S11*$D11,"")</f>
        <v>663.6</v>
      </c>
    </row>
    <row r="12" customFormat="false" ht="15" hidden="false" customHeight="false" outlineLevel="0" collapsed="false">
      <c r="A12" s="34" t="s">
        <v>126</v>
      </c>
      <c r="B12" s="34" t="s">
        <v>127</v>
      </c>
      <c r="C12" s="34" t="s">
        <v>125</v>
      </c>
      <c r="D12" s="35" t="n">
        <v>9.6</v>
      </c>
      <c r="E12" s="36" t="n">
        <v>25</v>
      </c>
      <c r="F12" s="36" t="n">
        <v>5</v>
      </c>
      <c r="G12" s="37" t="n">
        <v>306</v>
      </c>
      <c r="H12" s="37"/>
      <c r="I12" s="37"/>
      <c r="J12" s="37" t="n">
        <v>4</v>
      </c>
      <c r="K12" s="38" t="n">
        <f aca="false">IF(OR($A12="",'Sales history'!$O12=0),"",'Sales history'!$R12)</f>
        <v>4.90679824561404</v>
      </c>
      <c r="L12" s="38" t="n">
        <f aca="false">IF(OR($A12="",'Sales history'!$O12=0),"",'Sales history'!$S12)</f>
        <v>3.70312273930106</v>
      </c>
      <c r="M12" s="39" t="n">
        <f aca="false">IF(AND($A12&lt;&gt;"",'Sales history'!$O12&gt;0,$E12&lt;&gt;""),ROUNDUP(Settings!$B$5*SQRT($E12*L12^2+K12^2*N($F12)^2),0),"")</f>
        <v>51</v>
      </c>
      <c r="N12" s="39" t="n">
        <f aca="false">IF(AND($A12&lt;&gt;"",'Sales history'!$O12&gt;0,$E12&lt;&gt;""),ROUNDUP(K12*$E12+M12,0),"")</f>
        <v>174</v>
      </c>
      <c r="O12" s="39" t="n">
        <f aca="false">IF($A12="","",N($G12)+N($H12))</f>
        <v>306</v>
      </c>
      <c r="P12" s="40" t="n">
        <f aca="false">IF(AND(AND($A12&lt;&gt;"",'Sales history'!$O12&gt;0,$E12&lt;&gt;""),N(K12)&gt;0),MAX(0,N($G12))/K12,"")</f>
        <v>62.3624581005587</v>
      </c>
      <c r="Q12" s="40" t="n">
        <f aca="false">IF(AND(AND($A12&lt;&gt;"",'Sales history'!$O12&gt;0,$E12&lt;&gt;""),N(K12)&gt;0),MAX(0,(O12-N12)/K12),"")</f>
        <v>26.9014525139665</v>
      </c>
      <c r="R12" s="41" t="str">
        <f aca="false">IF($A12="","",IF('Sales history'!$O12=0,"Need sales history",IF($E12="","Need lead time",IF(K12=0,"No demand",IF(N($G12)&lt;=0,"Out of stock",IF(O12&lt;=N12,"Order now",IF(Q12&lt;=Settings!$B$7,"Order soon","OK")))))))</f>
        <v>OK</v>
      </c>
      <c r="S12" s="39" t="str">
        <f aca="false">IF(OR(R12="Out of stock",R12="Order now",R12="Order soon"),IF(N12+K12*Settings!$B$6-O12&lt;=0,0,IF(N($J12)&gt;0,CEILING(MAX(N12+K12*Settings!$B$6-O12,N($I12)),$J12),ROUNDUP(MAX(N12+K12*Settings!$B$6-O12,N($I12)),0))),"")</f>
        <v/>
      </c>
      <c r="T12" s="42" t="str">
        <f aca="false">IF(AND(ISNUMBER(S12),ISNUMBER($D12)),S12*$D12,"")</f>
        <v/>
      </c>
    </row>
    <row r="13" customFormat="false" ht="15" hidden="false" customHeight="false" outlineLevel="0" collapsed="false">
      <c r="A13" s="34" t="s">
        <v>128</v>
      </c>
      <c r="B13" s="34" t="s">
        <v>129</v>
      </c>
      <c r="C13" s="34" t="s">
        <v>118</v>
      </c>
      <c r="D13" s="35" t="n">
        <v>0.35</v>
      </c>
      <c r="E13" s="36" t="n">
        <v>10</v>
      </c>
      <c r="F13" s="36" t="n">
        <v>2</v>
      </c>
      <c r="G13" s="37" t="n">
        <v>124</v>
      </c>
      <c r="H13" s="37"/>
      <c r="I13" s="37" t="n">
        <v>200</v>
      </c>
      <c r="J13" s="37" t="n">
        <v>50</v>
      </c>
      <c r="K13" s="38" t="n">
        <f aca="false">IF(OR($A13="",'Sales history'!$O13=0),"",'Sales history'!$R13)</f>
        <v>12.593201754386</v>
      </c>
      <c r="L13" s="38" t="n">
        <f aca="false">IF(OR($A13="",'Sales history'!$O13=0),"",'Sales history'!$S13)</f>
        <v>5.69764144381941</v>
      </c>
      <c r="M13" s="39" t="n">
        <f aca="false">IF(AND($A13&lt;&gt;"",'Sales history'!$O13&gt;0,$E13&lt;&gt;""),ROUNDUP(Settings!$B$5*SQRT($E13*L13^2+K13^2*N($F13)^2),0),"")</f>
        <v>51</v>
      </c>
      <c r="N13" s="39" t="n">
        <f aca="false">IF(AND($A13&lt;&gt;"",'Sales history'!$O13&gt;0,$E13&lt;&gt;""),ROUNDUP(K13*$E13+M13,0),"")</f>
        <v>177</v>
      </c>
      <c r="O13" s="39" t="n">
        <f aca="false">IF($A13="","",N($G13)+N($H13))</f>
        <v>124</v>
      </c>
      <c r="P13" s="40" t="n">
        <f aca="false">IF(AND(AND($A13&lt;&gt;"",'Sales history'!$O13&gt;0,$E13&lt;&gt;""),N(K13)&gt;0),MAX(0,N($G13))/K13,"")</f>
        <v>9.84658249891163</v>
      </c>
      <c r="Q13" s="40" t="n">
        <f aca="false">IF(AND(AND($A13&lt;&gt;"",'Sales history'!$O13&gt;0,$E13&lt;&gt;""),N(K13)&gt;0),MAX(0,(O13-N13)/K13),"")</f>
        <v>0</v>
      </c>
      <c r="R13" s="41" t="str">
        <f aca="false">IF($A13="","",IF('Sales history'!$O13=0,"Need sales history",IF($E13="","Need lead time",IF(K13=0,"No demand",IF(N($G13)&lt;=0,"Out of stock",IF(O13&lt;=N13,"Order now",IF(Q13&lt;=Settings!$B$7,"Order soon","OK")))))))</f>
        <v>Order now</v>
      </c>
      <c r="S13" s="39" t="n">
        <f aca="false">IF(OR(R13="Out of stock",R13="Order now",R13="Order soon"),IF(N13+K13*Settings!$B$6-O13&lt;=0,0,IF(N($J13)&gt;0,CEILING(MAX(N13+K13*Settings!$B$6-O13,N($I13)),$J13),ROUNDUP(MAX(N13+K13*Settings!$B$6-O13,N($I13)),0))),"")</f>
        <v>450</v>
      </c>
      <c r="T13" s="42" t="n">
        <f aca="false">IF(AND(ISNUMBER(S13),ISNUMBER($D13)),S13*$D13,"")</f>
        <v>157.5</v>
      </c>
    </row>
    <row r="14" customFormat="false" ht="15" hidden="false" customHeight="false" outlineLevel="0" collapsed="false">
      <c r="A14" s="34" t="s">
        <v>130</v>
      </c>
      <c r="B14" s="34" t="s">
        <v>131</v>
      </c>
      <c r="C14" s="34" t="s">
        <v>125</v>
      </c>
      <c r="D14" s="35" t="n">
        <v>3.2</v>
      </c>
      <c r="E14" s="36" t="n">
        <v>18</v>
      </c>
      <c r="F14" s="36" t="n">
        <v>4</v>
      </c>
      <c r="G14" s="37" t="n">
        <v>297</v>
      </c>
      <c r="H14" s="37"/>
      <c r="I14" s="37"/>
      <c r="J14" s="37" t="n">
        <v>10</v>
      </c>
      <c r="K14" s="38" t="n">
        <f aca="false">IF(OR($A14="",'Sales history'!$O14=0),"",'Sales history'!$R14)</f>
        <v>3.6047149122807</v>
      </c>
      <c r="L14" s="38" t="n">
        <f aca="false">IF(OR($A14="",'Sales history'!$O14=0),"",'Sales history'!$S14)</f>
        <v>5.38330882964584</v>
      </c>
      <c r="M14" s="39" t="n">
        <f aca="false">IF(AND($A14&lt;&gt;"",'Sales history'!$O14&gt;0,$E14&lt;&gt;""),ROUNDUP(Settings!$B$5*SQRT($E14*L14^2+K14^2*N($F14)^2),0),"")</f>
        <v>45</v>
      </c>
      <c r="N14" s="39" t="n">
        <f aca="false">IF(AND($A14&lt;&gt;"",'Sales history'!$O14&gt;0,$E14&lt;&gt;""),ROUNDUP(K14*$E14+M14,0),"")</f>
        <v>110</v>
      </c>
      <c r="O14" s="39" t="n">
        <f aca="false">IF($A14="","",N($G14)+N($H14))</f>
        <v>297</v>
      </c>
      <c r="P14" s="40" t="n">
        <f aca="false">IF(AND(AND($A14&lt;&gt;"",'Sales history'!$O14&gt;0,$E14&lt;&gt;""),N(K14)&gt;0),MAX(0,N($G14))/K14,"")</f>
        <v>82.3920912547529</v>
      </c>
      <c r="Q14" s="40" t="n">
        <f aca="false">IF(AND(AND($A14&lt;&gt;"",'Sales history'!$O14&gt;0,$E14&lt;&gt;""),N(K14)&gt;0),MAX(0,(O14-N14)/K14),"")</f>
        <v>51.8765019011407</v>
      </c>
      <c r="R14" s="41" t="str">
        <f aca="false">IF($A14="","",IF('Sales history'!$O14=0,"Need sales history",IF($E14="","Need lead time",IF(K14=0,"No demand",IF(N($G14)&lt;=0,"Out of stock",IF(O14&lt;=N14,"Order now",IF(Q14&lt;=Settings!$B$7,"Order soon","OK")))))))</f>
        <v>OK</v>
      </c>
      <c r="S14" s="39" t="str">
        <f aca="false">IF(OR(R14="Out of stock",R14="Order now",R14="Order soon"),IF(N14+K14*Settings!$B$6-O14&lt;=0,0,IF(N($J14)&gt;0,CEILING(MAX(N14+K14*Settings!$B$6-O14,N($I14)),$J14),ROUNDUP(MAX(N14+K14*Settings!$B$6-O14,N($I14)),0))),"")</f>
        <v/>
      </c>
      <c r="T14" s="42" t="str">
        <f aca="false">IF(AND(ISNUMBER(S14),ISNUMBER($D14)),S14*$D14,"")</f>
        <v/>
      </c>
    </row>
    <row r="15" customFormat="false" ht="15" hidden="false" customHeight="false" outlineLevel="0" collapsed="false">
      <c r="A15" s="34" t="s">
        <v>132</v>
      </c>
      <c r="B15" s="34" t="s">
        <v>133</v>
      </c>
      <c r="C15" s="34" t="s">
        <v>110</v>
      </c>
      <c r="D15" s="35" t="n">
        <v>64</v>
      </c>
      <c r="E15" s="36" t="n">
        <v>42</v>
      </c>
      <c r="F15" s="36" t="n">
        <v>9</v>
      </c>
      <c r="G15" s="37" t="n">
        <v>29</v>
      </c>
      <c r="H15" s="37"/>
      <c r="I15" s="37"/>
      <c r="J15" s="37"/>
      <c r="K15" s="38" t="n">
        <f aca="false">IF(OR($A15="",'Sales history'!$O15=0),"",'Sales history'!$R15)</f>
        <v>0.287828947368421</v>
      </c>
      <c r="L15" s="38" t="n">
        <f aca="false">IF(OR($A15="",'Sales history'!$O15=0),"",'Sales history'!$S15)</f>
        <v>0.721860468432209</v>
      </c>
      <c r="M15" s="39" t="n">
        <f aca="false">IF(AND($A15&lt;&gt;"",'Sales history'!$O15&gt;0,$E15&lt;&gt;""),ROUNDUP(Settings!$B$5*SQRT($E15*L15^2+K15^2*N($F15)^2),0),"")</f>
        <v>9</v>
      </c>
      <c r="N15" s="39" t="n">
        <f aca="false">IF(AND($A15&lt;&gt;"",'Sales history'!$O15&gt;0,$E15&lt;&gt;""),ROUNDUP(K15*$E15+M15,0),"")</f>
        <v>22</v>
      </c>
      <c r="O15" s="39" t="n">
        <f aca="false">IF($A15="","",N($G15)+N($H15))</f>
        <v>29</v>
      </c>
      <c r="P15" s="40" t="n">
        <f aca="false">IF(AND(AND($A15&lt;&gt;"",'Sales history'!$O15&gt;0,$E15&lt;&gt;""),N(K15)&gt;0),MAX(0,N($G15))/K15,"")</f>
        <v>100.754285714286</v>
      </c>
      <c r="Q15" s="40" t="n">
        <f aca="false">IF(AND(AND($A15&lt;&gt;"",'Sales history'!$O15&gt;0,$E15&lt;&gt;""),N(K15)&gt;0),MAX(0,(O15-N15)/K15),"")</f>
        <v>24.32</v>
      </c>
      <c r="R15" s="41" t="str">
        <f aca="false">IF($A15="","",IF('Sales history'!$O15=0,"Need sales history",IF($E15="","Need lead time",IF(K15=0,"No demand",IF(N($G15)&lt;=0,"Out of stock",IF(O15&lt;=N15,"Order now",IF(Q15&lt;=Settings!$B$7,"Order soon","OK")))))))</f>
        <v>OK</v>
      </c>
      <c r="S15" s="39" t="str">
        <f aca="false">IF(OR(R15="Out of stock",R15="Order now",R15="Order soon"),IF(N15+K15*Settings!$B$6-O15&lt;=0,0,IF(N($J15)&gt;0,CEILING(MAX(N15+K15*Settings!$B$6-O15,N($I15)),$J15),ROUNDUP(MAX(N15+K15*Settings!$B$6-O15,N($I15)),0))),"")</f>
        <v/>
      </c>
      <c r="T15" s="42" t="str">
        <f aca="false">IF(AND(ISNUMBER(S15),ISNUMBER($D15)),S15*$D15,"")</f>
        <v/>
      </c>
    </row>
    <row r="16" customFormat="false" ht="15" hidden="false" customHeight="false" outlineLevel="0" collapsed="false">
      <c r="A16" s="34" t="s">
        <v>134</v>
      </c>
      <c r="B16" s="34" t="s">
        <v>135</v>
      </c>
      <c r="C16" s="34" t="s">
        <v>118</v>
      </c>
      <c r="D16" s="35" t="n">
        <v>4.8</v>
      </c>
      <c r="E16" s="36" t="n">
        <v>12</v>
      </c>
      <c r="F16" s="36" t="n">
        <v>2</v>
      </c>
      <c r="G16" s="37" t="n">
        <v>113</v>
      </c>
      <c r="H16" s="37"/>
      <c r="I16" s="37"/>
      <c r="J16" s="37" t="n">
        <v>12</v>
      </c>
      <c r="K16" s="38" t="n">
        <f aca="false">IF(OR($A16="",'Sales history'!$O16=0),"",'Sales history'!$R16)</f>
        <v>4.21875</v>
      </c>
      <c r="L16" s="38" t="n">
        <f aca="false">IF(OR($A16="",'Sales history'!$O16=0),"",'Sales history'!$S16)</f>
        <v>6.00195592122958</v>
      </c>
      <c r="M16" s="39" t="n">
        <f aca="false">IF(AND($A16&lt;&gt;"",'Sales history'!$O16&gt;0,$E16&lt;&gt;""),ROUNDUP(Settings!$B$5*SQRT($E16*L16^2+K16^2*N($F16)^2),0),"")</f>
        <v>37</v>
      </c>
      <c r="N16" s="39" t="n">
        <f aca="false">IF(AND($A16&lt;&gt;"",'Sales history'!$O16&gt;0,$E16&lt;&gt;""),ROUNDUP(K16*$E16+M16,0),"")</f>
        <v>88</v>
      </c>
      <c r="O16" s="39" t="n">
        <f aca="false">IF($A16="","",N($G16)+N($H16))</f>
        <v>113</v>
      </c>
      <c r="P16" s="40" t="n">
        <f aca="false">IF(AND(AND($A16&lt;&gt;"",'Sales history'!$O16&gt;0,$E16&lt;&gt;""),N(K16)&gt;0),MAX(0,N($G16))/K16,"")</f>
        <v>26.7851851851852</v>
      </c>
      <c r="Q16" s="40" t="n">
        <f aca="false">IF(AND(AND($A16&lt;&gt;"",'Sales history'!$O16&gt;0,$E16&lt;&gt;""),N(K16)&gt;0),MAX(0,(O16-N16)/K16),"")</f>
        <v>5.92592592592593</v>
      </c>
      <c r="R16" s="41" t="str">
        <f aca="false">IF($A16="","",IF('Sales history'!$O16=0,"Need sales history",IF($E16="","Need lead time",IF(K16=0,"No demand",IF(N($G16)&lt;=0,"Out of stock",IF(O16&lt;=N16,"Order now",IF(Q16&lt;=Settings!$B$7,"Order soon","OK")))))))</f>
        <v>Order soon</v>
      </c>
      <c r="S16" s="39" t="n">
        <f aca="false">IF(OR(R16="Out of stock",R16="Order now",R16="Order soon"),IF(N16+K16*Settings!$B$6-O16&lt;=0,0,IF(N($J16)&gt;0,CEILING(MAX(N16+K16*Settings!$B$6-O16,N($I16)),$J16),ROUNDUP(MAX(N16+K16*Settings!$B$6-O16,N($I16)),0))),"")</f>
        <v>108</v>
      </c>
      <c r="T16" s="42" t="n">
        <f aca="false">IF(AND(ISNUMBER(S16),ISNUMBER($D16)),S16*$D16,"")</f>
        <v>518.4</v>
      </c>
    </row>
    <row r="17" customFormat="false" ht="15" hidden="false" customHeight="false" outlineLevel="0" collapsed="false">
      <c r="A17" s="34" t="s">
        <v>136</v>
      </c>
      <c r="B17" s="34" t="s">
        <v>137</v>
      </c>
      <c r="C17" s="34" t="s">
        <v>113</v>
      </c>
      <c r="D17" s="35" t="n">
        <v>14</v>
      </c>
      <c r="E17" s="36" t="n">
        <v>30</v>
      </c>
      <c r="F17" s="36" t="n">
        <v>5</v>
      </c>
      <c r="G17" s="37" t="n">
        <v>14</v>
      </c>
      <c r="H17" s="37"/>
      <c r="I17" s="37"/>
      <c r="J17" s="37"/>
      <c r="K17" s="38" t="n">
        <f aca="false">IF(OR($A17="",'Sales history'!$O17=0),"",'Sales history'!$R17)</f>
        <v>0</v>
      </c>
      <c r="L17" s="38" t="n">
        <f aca="false">IF(OR($A17="",'Sales history'!$O17=0),"",'Sales history'!$S17)</f>
        <v>0</v>
      </c>
      <c r="M17" s="39" t="n">
        <f aca="false">IF(AND($A17&lt;&gt;"",'Sales history'!$O17&gt;0,$E17&lt;&gt;""),ROUNDUP(Settings!$B$5*SQRT($E17*L17^2+K17^2*N($F17)^2),0),"")</f>
        <v>0</v>
      </c>
      <c r="N17" s="39" t="n">
        <f aca="false">IF(AND($A17&lt;&gt;"",'Sales history'!$O17&gt;0,$E17&lt;&gt;""),ROUNDUP(K17*$E17+M17,0),"")</f>
        <v>0</v>
      </c>
      <c r="O17" s="39" t="n">
        <f aca="false">IF($A17="","",N($G17)+N($H17))</f>
        <v>14</v>
      </c>
      <c r="P17" s="40" t="str">
        <f aca="false">IF(AND(AND($A17&lt;&gt;"",'Sales history'!$O17&gt;0,$E17&lt;&gt;""),N(K17)&gt;0),MAX(0,N($G17))/K17,"")</f>
        <v/>
      </c>
      <c r="Q17" s="40" t="str">
        <f aca="false">IF(AND(AND($A17&lt;&gt;"",'Sales history'!$O17&gt;0,$E17&lt;&gt;""),N(K17)&gt;0),MAX(0,(O17-N17)/K17),"")</f>
        <v/>
      </c>
      <c r="R17" s="41" t="str">
        <f aca="false">IF($A17="","",IF('Sales history'!$O17=0,"Need sales history",IF($E17="","Need lead time",IF(K17=0,"No demand",IF(N($G17)&lt;=0,"Out of stock",IF(O17&lt;=N17,"Order now",IF(Q17&lt;=Settings!$B$7,"Order soon","OK")))))))</f>
        <v>No demand</v>
      </c>
      <c r="S17" s="39" t="str">
        <f aca="false">IF(OR(R17="Out of stock",R17="Order now",R17="Order soon"),IF(N17+K17*Settings!$B$6-O17&lt;=0,0,IF(N($J17)&gt;0,CEILING(MAX(N17+K17*Settings!$B$6-O17,N($I17)),$J17),ROUNDUP(MAX(N17+K17*Settings!$B$6-O17,N($I17)),0))),"")</f>
        <v/>
      </c>
      <c r="T17" s="42" t="str">
        <f aca="false">IF(AND(ISNUMBER(S17),ISNUMBER($D17)),S17*$D17,"")</f>
        <v/>
      </c>
    </row>
    <row r="18" customFormat="false" ht="15" hidden="false" customHeight="false" outlineLevel="0" collapsed="false">
      <c r="A18" s="34" t="s">
        <v>138</v>
      </c>
      <c r="B18" s="34" t="s">
        <v>139</v>
      </c>
      <c r="C18" s="34" t="s">
        <v>113</v>
      </c>
      <c r="D18" s="35" t="n">
        <v>11.5</v>
      </c>
      <c r="E18" s="36" t="n">
        <v>30</v>
      </c>
      <c r="F18" s="36" t="n">
        <v>5</v>
      </c>
      <c r="G18" s="37" t="n">
        <v>6</v>
      </c>
      <c r="H18" s="37"/>
      <c r="I18" s="37"/>
      <c r="J18" s="37"/>
      <c r="K18" s="38" t="str">
        <f aca="false">IF(OR($A18="",'Sales history'!$O18=0),"",'Sales history'!$R18)</f>
        <v/>
      </c>
      <c r="L18" s="38" t="str">
        <f aca="false">IF(OR($A18="",'Sales history'!$O18=0),"",'Sales history'!$S18)</f>
        <v/>
      </c>
      <c r="M18" s="39" t="str">
        <f aca="false">IF(AND($A18&lt;&gt;"",'Sales history'!$O18&gt;0,$E18&lt;&gt;""),ROUNDUP(Settings!$B$5*SQRT($E18*L18^2+K18^2*N($F18)^2),0),"")</f>
        <v/>
      </c>
      <c r="N18" s="39" t="str">
        <f aca="false">IF(AND($A18&lt;&gt;"",'Sales history'!$O18&gt;0,$E18&lt;&gt;""),ROUNDUP(K18*$E18+M18,0),"")</f>
        <v/>
      </c>
      <c r="O18" s="39" t="n">
        <f aca="false">IF($A18="","",N($G18)+N($H18))</f>
        <v>6</v>
      </c>
      <c r="P18" s="40" t="str">
        <f aca="false">IF(AND(AND($A18&lt;&gt;"",'Sales history'!$O18&gt;0,$E18&lt;&gt;""),N(K18)&gt;0),MAX(0,N($G18))/K18,"")</f>
        <v/>
      </c>
      <c r="Q18" s="40" t="str">
        <f aca="false">IF(AND(AND($A18&lt;&gt;"",'Sales history'!$O18&gt;0,$E18&lt;&gt;""),N(K18)&gt;0),MAX(0,(O18-N18)/K18),"")</f>
        <v/>
      </c>
      <c r="R18" s="41" t="str">
        <f aca="false">IF($A18="","",IF('Sales history'!$O18=0,"Need sales history",IF($E18="","Need lead time",IF(K18=0,"No demand",IF(N($G18)&lt;=0,"Out of stock",IF(O18&lt;=N18,"Order now",IF(Q18&lt;=Settings!$B$7,"Order soon","OK")))))))</f>
        <v>Need sales history</v>
      </c>
      <c r="S18" s="39" t="str">
        <f aca="false">IF(OR(R18="Out of stock",R18="Order now",R18="Order soon"),IF(N18+K18*Settings!$B$6-O18&lt;=0,0,IF(N($J18)&gt;0,CEILING(MAX(N18+K18*Settings!$B$6-O18,N($I18)),$J18),ROUNDUP(MAX(N18+K18*Settings!$B$6-O18,N($I18)),0))),"")</f>
        <v/>
      </c>
      <c r="T18" s="42" t="str">
        <f aca="false">IF(AND(ISNUMBER(S18),ISNUMBER($D18)),S18*$D18,"")</f>
        <v/>
      </c>
    </row>
    <row r="19" customFormat="false" ht="15" hidden="false" customHeight="false" outlineLevel="0" collapsed="false">
      <c r="A19" s="34" t="s">
        <v>140</v>
      </c>
      <c r="B19" s="34" t="s">
        <v>141</v>
      </c>
      <c r="C19" s="34" t="s">
        <v>110</v>
      </c>
      <c r="D19" s="35" t="n">
        <v>16.4</v>
      </c>
      <c r="E19" s="36" t="n">
        <v>21</v>
      </c>
      <c r="F19" s="36" t="n">
        <v>4</v>
      </c>
      <c r="G19" s="37" t="n">
        <v>85</v>
      </c>
      <c r="H19" s="37"/>
      <c r="I19" s="37"/>
      <c r="J19" s="37"/>
      <c r="K19" s="38" t="n">
        <f aca="false">IF(OR($A19="",'Sales history'!$O19=0),"",'Sales history'!$R19)</f>
        <v>1.09923245614035</v>
      </c>
      <c r="L19" s="38" t="n">
        <f aca="false">IF(OR($A19="",'Sales history'!$O19=0),"",'Sales history'!$S19)</f>
        <v>1.87762309870683</v>
      </c>
      <c r="M19" s="39" t="n">
        <f aca="false">IF(AND($A19&lt;&gt;"",'Sales history'!$O19&gt;0,$E19&lt;&gt;""),ROUNDUP(Settings!$B$5*SQRT($E19*L19^2+K19^2*N($F19)^2),0),"")</f>
        <v>16</v>
      </c>
      <c r="N19" s="39" t="n">
        <f aca="false">IF(AND($A19&lt;&gt;"",'Sales history'!$O19&gt;0,$E19&lt;&gt;""),ROUNDUP(K19*$E19+M19,0),"")</f>
        <v>40</v>
      </c>
      <c r="O19" s="39" t="n">
        <f aca="false">IF($A19="","",N($G19)+N($H19))</f>
        <v>85</v>
      </c>
      <c r="P19" s="40" t="n">
        <f aca="false">IF(AND(AND($A19&lt;&gt;"",'Sales history'!$O19&gt;0,$E19&lt;&gt;""),N(K19)&gt;0),MAX(0,N($G19))/K19,"")</f>
        <v>77.3266832917706</v>
      </c>
      <c r="Q19" s="40" t="n">
        <f aca="false">IF(AND(AND($A19&lt;&gt;"",'Sales history'!$O19&gt;0,$E19&lt;&gt;""),N(K19)&gt;0),MAX(0,(O19-N19)/K19),"")</f>
        <v>40.9376558603491</v>
      </c>
      <c r="R19" s="41" t="str">
        <f aca="false">IF($A19="","",IF('Sales history'!$O19=0,"Need sales history",IF($E19="","Need lead time",IF(K19=0,"No demand",IF(N($G19)&lt;=0,"Out of stock",IF(O19&lt;=N19,"Order now",IF(Q19&lt;=Settings!$B$7,"Order soon","OK")))))))</f>
        <v>OK</v>
      </c>
      <c r="S19" s="39" t="str">
        <f aca="false">IF(OR(R19="Out of stock",R19="Order now",R19="Order soon"),IF(N19+K19*Settings!$B$6-O19&lt;=0,0,IF(N($J19)&gt;0,CEILING(MAX(N19+K19*Settings!$B$6-O19,N($I19)),$J19),ROUNDUP(MAX(N19+K19*Settings!$B$6-O19,N($I19)),0))),"")</f>
        <v/>
      </c>
      <c r="T19" s="42" t="str">
        <f aca="false">IF(AND(ISNUMBER(S19),ISNUMBER($D19)),S19*$D19,"")</f>
        <v/>
      </c>
    </row>
    <row r="20" customFormat="false" ht="15" hidden="false" customHeight="false" outlineLevel="0" collapsed="false">
      <c r="A20" s="34" t="s">
        <v>142</v>
      </c>
      <c r="B20" s="34" t="s">
        <v>143</v>
      </c>
      <c r="C20" s="34" t="s">
        <v>125</v>
      </c>
      <c r="D20" s="35" t="n">
        <v>27</v>
      </c>
      <c r="E20" s="36" t="n">
        <v>28</v>
      </c>
      <c r="F20" s="36" t="n">
        <v>6</v>
      </c>
      <c r="G20" s="37" t="n">
        <v>26</v>
      </c>
      <c r="H20" s="37"/>
      <c r="I20" s="37"/>
      <c r="J20" s="37"/>
      <c r="K20" s="38" t="n">
        <f aca="false">IF(OR($A20="",'Sales history'!$O20=0),"",'Sales history'!$R20)</f>
        <v>0.770285087719298</v>
      </c>
      <c r="L20" s="38" t="n">
        <f aca="false">IF(OR($A20="",'Sales history'!$O20=0),"",'Sales history'!$S20)</f>
        <v>1.41855934174803</v>
      </c>
      <c r="M20" s="39" t="n">
        <f aca="false">IF(AND($A20&lt;&gt;"",'Sales history'!$O20&gt;0,$E20&lt;&gt;""),ROUNDUP(Settings!$B$5*SQRT($E20*L20^2+K20^2*N($F20)^2),0),"")</f>
        <v>15</v>
      </c>
      <c r="N20" s="39" t="n">
        <f aca="false">IF(AND($A20&lt;&gt;"",'Sales history'!$O20&gt;0,$E20&lt;&gt;""),ROUNDUP(K20*$E20+M20,0),"")</f>
        <v>37</v>
      </c>
      <c r="O20" s="39" t="n">
        <f aca="false">IF($A20="","",N($G20)+N($H20))</f>
        <v>26</v>
      </c>
      <c r="P20" s="40" t="n">
        <f aca="false">IF(AND(AND($A20&lt;&gt;"",'Sales history'!$O20&gt;0,$E20&lt;&gt;""),N(K20)&gt;0),MAX(0,N($G20))/K20,"")</f>
        <v>33.7537366548043</v>
      </c>
      <c r="Q20" s="40" t="n">
        <f aca="false">IF(AND(AND($A20&lt;&gt;"",'Sales history'!$O20&gt;0,$E20&lt;&gt;""),N(K20)&gt;0),MAX(0,(O20-N20)/K20),"")</f>
        <v>0</v>
      </c>
      <c r="R20" s="41" t="str">
        <f aca="false">IF($A20="","",IF('Sales history'!$O20=0,"Need sales history",IF($E20="","Need lead time",IF(K20=0,"No demand",IF(N($G20)&lt;=0,"Out of stock",IF(O20&lt;=N20,"Order now",IF(Q20&lt;=Settings!$B$7,"Order soon","OK")))))))</f>
        <v>Order now</v>
      </c>
      <c r="S20" s="39" t="n">
        <f aca="false">IF(OR(R20="Out of stock",R20="Order now",R20="Order soon"),IF(N20+K20*Settings!$B$6-O20&lt;=0,0,IF(N($J20)&gt;0,CEILING(MAX(N20+K20*Settings!$B$6-O20,N($I20)),$J20),ROUNDUP(MAX(N20+K20*Settings!$B$6-O20,N($I20)),0))),"")</f>
        <v>35</v>
      </c>
      <c r="T20" s="42" t="n">
        <f aca="false">IF(AND(ISNUMBER(S20),ISNUMBER($D20)),S20*$D20,"")</f>
        <v>945</v>
      </c>
    </row>
    <row r="21" customFormat="false" ht="15" hidden="false" customHeight="false" outlineLevel="0" collapsed="false">
      <c r="A21" s="34"/>
      <c r="B21" s="34"/>
      <c r="C21" s="34"/>
      <c r="D21" s="35"/>
      <c r="E21" s="36"/>
      <c r="F21" s="36"/>
      <c r="G21" s="37"/>
      <c r="H21" s="37"/>
      <c r="I21" s="37"/>
      <c r="J21" s="37"/>
      <c r="K21" s="38" t="str">
        <f aca="false">IF(OR($A21="",'Sales history'!$O21=0),"",'Sales history'!$R21)</f>
        <v/>
      </c>
      <c r="L21" s="38" t="str">
        <f aca="false">IF(OR($A21="",'Sales history'!$O21=0),"",'Sales history'!$S21)</f>
        <v/>
      </c>
      <c r="M21" s="39" t="str">
        <f aca="false">IF(AND($A21&lt;&gt;"",'Sales history'!$O21&gt;0,$E21&lt;&gt;""),ROUNDUP(Settings!$B$5*SQRT($E21*L21^2+K21^2*N($F21)^2),0),"")</f>
        <v/>
      </c>
      <c r="N21" s="39" t="str">
        <f aca="false">IF(AND($A21&lt;&gt;"",'Sales history'!$O21&gt;0,$E21&lt;&gt;""),ROUNDUP(K21*$E21+M21,0),"")</f>
        <v/>
      </c>
      <c r="O21" s="39" t="str">
        <f aca="false">IF($A21="","",N($G21)+N($H21))</f>
        <v/>
      </c>
      <c r="P21" s="40" t="str">
        <f aca="false">IF(AND(AND($A21&lt;&gt;"",'Sales history'!$O21&gt;0,$E21&lt;&gt;""),N(K21)&gt;0),MAX(0,N($G21))/K21,"")</f>
        <v/>
      </c>
      <c r="Q21" s="40" t="str">
        <f aca="false">IF(AND(AND($A21&lt;&gt;"",'Sales history'!$O21&gt;0,$E21&lt;&gt;""),N(K21)&gt;0),MAX(0,(O21-N21)/K21),"")</f>
        <v/>
      </c>
      <c r="R21" s="41" t="str">
        <f aca="false">IF($A21="","",IF('Sales history'!$O21=0,"Need sales history",IF($E21="","Need lead time",IF(K21=0,"No demand",IF(N($G21)&lt;=0,"Out of stock",IF(O21&lt;=N21,"Order now",IF(Q21&lt;=Settings!$B$7,"Order soon","OK")))))))</f>
        <v/>
      </c>
      <c r="S21" s="39" t="str">
        <f aca="false">IF(OR(R21="Out of stock",R21="Order now",R21="Order soon"),IF(N21+K21*Settings!$B$6-O21&lt;=0,0,IF(N($J21)&gt;0,CEILING(MAX(N21+K21*Settings!$B$6-O21,N($I21)),$J21),ROUNDUP(MAX(N21+K21*Settings!$B$6-O21,N($I21)),0))),"")</f>
        <v/>
      </c>
      <c r="T21" s="42" t="str">
        <f aca="false">IF(AND(ISNUMBER(S21),ISNUMBER($D21)),S21*$D21,"")</f>
        <v/>
      </c>
    </row>
    <row r="22" customFormat="false" ht="15" hidden="false" customHeight="false" outlineLevel="0" collapsed="false">
      <c r="A22" s="34"/>
      <c r="B22" s="34"/>
      <c r="C22" s="34"/>
      <c r="D22" s="35"/>
      <c r="E22" s="36"/>
      <c r="F22" s="36"/>
      <c r="G22" s="37"/>
      <c r="H22" s="37"/>
      <c r="I22" s="37"/>
      <c r="J22" s="37"/>
      <c r="K22" s="38" t="str">
        <f aca="false">IF(OR($A22="",'Sales history'!$O22=0),"",'Sales history'!$R22)</f>
        <v/>
      </c>
      <c r="L22" s="38" t="str">
        <f aca="false">IF(OR($A22="",'Sales history'!$O22=0),"",'Sales history'!$S22)</f>
        <v/>
      </c>
      <c r="M22" s="39" t="str">
        <f aca="false">IF(AND($A22&lt;&gt;"",'Sales history'!$O22&gt;0,$E22&lt;&gt;""),ROUNDUP(Settings!$B$5*SQRT($E22*L22^2+K22^2*N($F22)^2),0),"")</f>
        <v/>
      </c>
      <c r="N22" s="39" t="str">
        <f aca="false">IF(AND($A22&lt;&gt;"",'Sales history'!$O22&gt;0,$E22&lt;&gt;""),ROUNDUP(K22*$E22+M22,0),"")</f>
        <v/>
      </c>
      <c r="O22" s="39" t="str">
        <f aca="false">IF($A22="","",N($G22)+N($H22))</f>
        <v/>
      </c>
      <c r="P22" s="40" t="str">
        <f aca="false">IF(AND(AND($A22&lt;&gt;"",'Sales history'!$O22&gt;0,$E22&lt;&gt;""),N(K22)&gt;0),MAX(0,N($G22))/K22,"")</f>
        <v/>
      </c>
      <c r="Q22" s="40" t="str">
        <f aca="false">IF(AND(AND($A22&lt;&gt;"",'Sales history'!$O22&gt;0,$E22&lt;&gt;""),N(K22)&gt;0),MAX(0,(O22-N22)/K22),"")</f>
        <v/>
      </c>
      <c r="R22" s="41" t="str">
        <f aca="false">IF($A22="","",IF('Sales history'!$O22=0,"Need sales history",IF($E22="","Need lead time",IF(K22=0,"No demand",IF(N($G22)&lt;=0,"Out of stock",IF(O22&lt;=N22,"Order now",IF(Q22&lt;=Settings!$B$7,"Order soon","OK")))))))</f>
        <v/>
      </c>
      <c r="S22" s="39" t="str">
        <f aca="false">IF(OR(R22="Out of stock",R22="Order now",R22="Order soon"),IF(N22+K22*Settings!$B$6-O22&lt;=0,0,IF(N($J22)&gt;0,CEILING(MAX(N22+K22*Settings!$B$6-O22,N($I22)),$J22),ROUNDUP(MAX(N22+K22*Settings!$B$6-O22,N($I22)),0))),"")</f>
        <v/>
      </c>
      <c r="T22" s="42" t="str">
        <f aca="false">IF(AND(ISNUMBER(S22),ISNUMBER($D22)),S22*$D22,"")</f>
        <v/>
      </c>
    </row>
    <row r="23" customFormat="false" ht="15" hidden="false" customHeight="false" outlineLevel="0" collapsed="false">
      <c r="A23" s="34"/>
      <c r="B23" s="34"/>
      <c r="C23" s="34"/>
      <c r="D23" s="35"/>
      <c r="E23" s="36"/>
      <c r="F23" s="36"/>
      <c r="G23" s="37"/>
      <c r="H23" s="37"/>
      <c r="I23" s="37"/>
      <c r="J23" s="37"/>
      <c r="K23" s="38" t="str">
        <f aca="false">IF(OR($A23="",'Sales history'!$O23=0),"",'Sales history'!$R23)</f>
        <v/>
      </c>
      <c r="L23" s="38" t="str">
        <f aca="false">IF(OR($A23="",'Sales history'!$O23=0),"",'Sales history'!$S23)</f>
        <v/>
      </c>
      <c r="M23" s="39" t="str">
        <f aca="false">IF(AND($A23&lt;&gt;"",'Sales history'!$O23&gt;0,$E23&lt;&gt;""),ROUNDUP(Settings!$B$5*SQRT($E23*L23^2+K23^2*N($F23)^2),0),"")</f>
        <v/>
      </c>
      <c r="N23" s="39" t="str">
        <f aca="false">IF(AND($A23&lt;&gt;"",'Sales history'!$O23&gt;0,$E23&lt;&gt;""),ROUNDUP(K23*$E23+M23,0),"")</f>
        <v/>
      </c>
      <c r="O23" s="39" t="str">
        <f aca="false">IF($A23="","",N($G23)+N($H23))</f>
        <v/>
      </c>
      <c r="P23" s="40" t="str">
        <f aca="false">IF(AND(AND($A23&lt;&gt;"",'Sales history'!$O23&gt;0,$E23&lt;&gt;""),N(K23)&gt;0),MAX(0,N($G23))/K23,"")</f>
        <v/>
      </c>
      <c r="Q23" s="40" t="str">
        <f aca="false">IF(AND(AND($A23&lt;&gt;"",'Sales history'!$O23&gt;0,$E23&lt;&gt;""),N(K23)&gt;0),MAX(0,(O23-N23)/K23),"")</f>
        <v/>
      </c>
      <c r="R23" s="41" t="str">
        <f aca="false">IF($A23="","",IF('Sales history'!$O23=0,"Need sales history",IF($E23="","Need lead time",IF(K23=0,"No demand",IF(N($G23)&lt;=0,"Out of stock",IF(O23&lt;=N23,"Order now",IF(Q23&lt;=Settings!$B$7,"Order soon","OK")))))))</f>
        <v/>
      </c>
      <c r="S23" s="39" t="str">
        <f aca="false">IF(OR(R23="Out of stock",R23="Order now",R23="Order soon"),IF(N23+K23*Settings!$B$6-O23&lt;=0,0,IF(N($J23)&gt;0,CEILING(MAX(N23+K23*Settings!$B$6-O23,N($I23)),$J23),ROUNDUP(MAX(N23+K23*Settings!$B$6-O23,N($I23)),0))),"")</f>
        <v/>
      </c>
      <c r="T23" s="42" t="str">
        <f aca="false">IF(AND(ISNUMBER(S23),ISNUMBER($D23)),S23*$D23,"")</f>
        <v/>
      </c>
    </row>
    <row r="24" customFormat="false" ht="15" hidden="false" customHeight="false" outlineLevel="0" collapsed="false">
      <c r="A24" s="34"/>
      <c r="B24" s="34"/>
      <c r="C24" s="34"/>
      <c r="D24" s="35"/>
      <c r="E24" s="36"/>
      <c r="F24" s="36"/>
      <c r="G24" s="37"/>
      <c r="H24" s="37"/>
      <c r="I24" s="37"/>
      <c r="J24" s="37"/>
      <c r="K24" s="38" t="str">
        <f aca="false">IF(OR($A24="",'Sales history'!$O24=0),"",'Sales history'!$R24)</f>
        <v/>
      </c>
      <c r="L24" s="38" t="str">
        <f aca="false">IF(OR($A24="",'Sales history'!$O24=0),"",'Sales history'!$S24)</f>
        <v/>
      </c>
      <c r="M24" s="39" t="str">
        <f aca="false">IF(AND($A24&lt;&gt;"",'Sales history'!$O24&gt;0,$E24&lt;&gt;""),ROUNDUP(Settings!$B$5*SQRT($E24*L24^2+K24^2*N($F24)^2),0),"")</f>
        <v/>
      </c>
      <c r="N24" s="39" t="str">
        <f aca="false">IF(AND($A24&lt;&gt;"",'Sales history'!$O24&gt;0,$E24&lt;&gt;""),ROUNDUP(K24*$E24+M24,0),"")</f>
        <v/>
      </c>
      <c r="O24" s="39" t="str">
        <f aca="false">IF($A24="","",N($G24)+N($H24))</f>
        <v/>
      </c>
      <c r="P24" s="40" t="str">
        <f aca="false">IF(AND(AND($A24&lt;&gt;"",'Sales history'!$O24&gt;0,$E24&lt;&gt;""),N(K24)&gt;0),MAX(0,N($G24))/K24,"")</f>
        <v/>
      </c>
      <c r="Q24" s="40" t="str">
        <f aca="false">IF(AND(AND($A24&lt;&gt;"",'Sales history'!$O24&gt;0,$E24&lt;&gt;""),N(K24)&gt;0),MAX(0,(O24-N24)/K24),"")</f>
        <v/>
      </c>
      <c r="R24" s="41" t="str">
        <f aca="false">IF($A24="","",IF('Sales history'!$O24=0,"Need sales history",IF($E24="","Need lead time",IF(K24=0,"No demand",IF(N($G24)&lt;=0,"Out of stock",IF(O24&lt;=N24,"Order now",IF(Q24&lt;=Settings!$B$7,"Order soon","OK")))))))</f>
        <v/>
      </c>
      <c r="S24" s="39" t="str">
        <f aca="false">IF(OR(R24="Out of stock",R24="Order now",R24="Order soon"),IF(N24+K24*Settings!$B$6-O24&lt;=0,0,IF(N($J24)&gt;0,CEILING(MAX(N24+K24*Settings!$B$6-O24,N($I24)),$J24),ROUNDUP(MAX(N24+K24*Settings!$B$6-O24,N($I24)),0))),"")</f>
        <v/>
      </c>
      <c r="T24" s="42" t="str">
        <f aca="false">IF(AND(ISNUMBER(S24),ISNUMBER($D24)),S24*$D24,"")</f>
        <v/>
      </c>
    </row>
    <row r="25" customFormat="false" ht="15" hidden="false" customHeight="false" outlineLevel="0" collapsed="false">
      <c r="A25" s="34"/>
      <c r="B25" s="34"/>
      <c r="C25" s="34"/>
      <c r="D25" s="35"/>
      <c r="E25" s="36"/>
      <c r="F25" s="36"/>
      <c r="G25" s="37"/>
      <c r="H25" s="37"/>
      <c r="I25" s="37"/>
      <c r="J25" s="37"/>
      <c r="K25" s="38" t="str">
        <f aca="false">IF(OR($A25="",'Sales history'!$O25=0),"",'Sales history'!$R25)</f>
        <v/>
      </c>
      <c r="L25" s="38" t="str">
        <f aca="false">IF(OR($A25="",'Sales history'!$O25=0),"",'Sales history'!$S25)</f>
        <v/>
      </c>
      <c r="M25" s="39" t="str">
        <f aca="false">IF(AND($A25&lt;&gt;"",'Sales history'!$O25&gt;0,$E25&lt;&gt;""),ROUNDUP(Settings!$B$5*SQRT($E25*L25^2+K25^2*N($F25)^2),0),"")</f>
        <v/>
      </c>
      <c r="N25" s="39" t="str">
        <f aca="false">IF(AND($A25&lt;&gt;"",'Sales history'!$O25&gt;0,$E25&lt;&gt;""),ROUNDUP(K25*$E25+M25,0),"")</f>
        <v/>
      </c>
      <c r="O25" s="39" t="str">
        <f aca="false">IF($A25="","",N($G25)+N($H25))</f>
        <v/>
      </c>
      <c r="P25" s="40" t="str">
        <f aca="false">IF(AND(AND($A25&lt;&gt;"",'Sales history'!$O25&gt;0,$E25&lt;&gt;""),N(K25)&gt;0),MAX(0,N($G25))/K25,"")</f>
        <v/>
      </c>
      <c r="Q25" s="40" t="str">
        <f aca="false">IF(AND(AND($A25&lt;&gt;"",'Sales history'!$O25&gt;0,$E25&lt;&gt;""),N(K25)&gt;0),MAX(0,(O25-N25)/K25),"")</f>
        <v/>
      </c>
      <c r="R25" s="41" t="str">
        <f aca="false">IF($A25="","",IF('Sales history'!$O25=0,"Need sales history",IF($E25="","Need lead time",IF(K25=0,"No demand",IF(N($G25)&lt;=0,"Out of stock",IF(O25&lt;=N25,"Order now",IF(Q25&lt;=Settings!$B$7,"Order soon","OK")))))))</f>
        <v/>
      </c>
      <c r="S25" s="39" t="str">
        <f aca="false">IF(OR(R25="Out of stock",R25="Order now",R25="Order soon"),IF(N25+K25*Settings!$B$6-O25&lt;=0,0,IF(N($J25)&gt;0,CEILING(MAX(N25+K25*Settings!$B$6-O25,N($I25)),$J25),ROUNDUP(MAX(N25+K25*Settings!$B$6-O25,N($I25)),0))),"")</f>
        <v/>
      </c>
      <c r="T25" s="42" t="str">
        <f aca="false">IF(AND(ISNUMBER(S25),ISNUMBER($D25)),S25*$D25,"")</f>
        <v/>
      </c>
    </row>
    <row r="26" customFormat="false" ht="15" hidden="false" customHeight="false" outlineLevel="0" collapsed="false">
      <c r="A26" s="34"/>
      <c r="B26" s="34"/>
      <c r="C26" s="34"/>
      <c r="D26" s="35"/>
      <c r="E26" s="36"/>
      <c r="F26" s="36"/>
      <c r="G26" s="37"/>
      <c r="H26" s="37"/>
      <c r="I26" s="37"/>
      <c r="J26" s="37"/>
      <c r="K26" s="38" t="str">
        <f aca="false">IF(OR($A26="",'Sales history'!$O26=0),"",'Sales history'!$R26)</f>
        <v/>
      </c>
      <c r="L26" s="38" t="str">
        <f aca="false">IF(OR($A26="",'Sales history'!$O26=0),"",'Sales history'!$S26)</f>
        <v/>
      </c>
      <c r="M26" s="39" t="str">
        <f aca="false">IF(AND($A26&lt;&gt;"",'Sales history'!$O26&gt;0,$E26&lt;&gt;""),ROUNDUP(Settings!$B$5*SQRT($E26*L26^2+K26^2*N($F26)^2),0),"")</f>
        <v/>
      </c>
      <c r="N26" s="39" t="str">
        <f aca="false">IF(AND($A26&lt;&gt;"",'Sales history'!$O26&gt;0,$E26&lt;&gt;""),ROUNDUP(K26*$E26+M26,0),"")</f>
        <v/>
      </c>
      <c r="O26" s="39" t="str">
        <f aca="false">IF($A26="","",N($G26)+N($H26))</f>
        <v/>
      </c>
      <c r="P26" s="40" t="str">
        <f aca="false">IF(AND(AND($A26&lt;&gt;"",'Sales history'!$O26&gt;0,$E26&lt;&gt;""),N(K26)&gt;0),MAX(0,N($G26))/K26,"")</f>
        <v/>
      </c>
      <c r="Q26" s="40" t="str">
        <f aca="false">IF(AND(AND($A26&lt;&gt;"",'Sales history'!$O26&gt;0,$E26&lt;&gt;""),N(K26)&gt;0),MAX(0,(O26-N26)/K26),"")</f>
        <v/>
      </c>
      <c r="R26" s="41" t="str">
        <f aca="false">IF($A26="","",IF('Sales history'!$O26=0,"Need sales history",IF($E26="","Need lead time",IF(K26=0,"No demand",IF(N($G26)&lt;=0,"Out of stock",IF(O26&lt;=N26,"Order now",IF(Q26&lt;=Settings!$B$7,"Order soon","OK")))))))</f>
        <v/>
      </c>
      <c r="S26" s="39" t="str">
        <f aca="false">IF(OR(R26="Out of stock",R26="Order now",R26="Order soon"),IF(N26+K26*Settings!$B$6-O26&lt;=0,0,IF(N($J26)&gt;0,CEILING(MAX(N26+K26*Settings!$B$6-O26,N($I26)),$J26),ROUNDUP(MAX(N26+K26*Settings!$B$6-O26,N($I26)),0))),"")</f>
        <v/>
      </c>
      <c r="T26" s="42" t="str">
        <f aca="false">IF(AND(ISNUMBER(S26),ISNUMBER($D26)),S26*$D26,"")</f>
        <v/>
      </c>
    </row>
    <row r="27" customFormat="false" ht="15" hidden="false" customHeight="false" outlineLevel="0" collapsed="false">
      <c r="A27" s="34"/>
      <c r="B27" s="34"/>
      <c r="C27" s="34"/>
      <c r="D27" s="35"/>
      <c r="E27" s="36"/>
      <c r="F27" s="36"/>
      <c r="G27" s="37"/>
      <c r="H27" s="37"/>
      <c r="I27" s="37"/>
      <c r="J27" s="37"/>
      <c r="K27" s="38" t="str">
        <f aca="false">IF(OR($A27="",'Sales history'!$O27=0),"",'Sales history'!$R27)</f>
        <v/>
      </c>
      <c r="L27" s="38" t="str">
        <f aca="false">IF(OR($A27="",'Sales history'!$O27=0),"",'Sales history'!$S27)</f>
        <v/>
      </c>
      <c r="M27" s="39" t="str">
        <f aca="false">IF(AND($A27&lt;&gt;"",'Sales history'!$O27&gt;0,$E27&lt;&gt;""),ROUNDUP(Settings!$B$5*SQRT($E27*L27^2+K27^2*N($F27)^2),0),"")</f>
        <v/>
      </c>
      <c r="N27" s="39" t="str">
        <f aca="false">IF(AND($A27&lt;&gt;"",'Sales history'!$O27&gt;0,$E27&lt;&gt;""),ROUNDUP(K27*$E27+M27,0),"")</f>
        <v/>
      </c>
      <c r="O27" s="39" t="str">
        <f aca="false">IF($A27="","",N($G27)+N($H27))</f>
        <v/>
      </c>
      <c r="P27" s="40" t="str">
        <f aca="false">IF(AND(AND($A27&lt;&gt;"",'Sales history'!$O27&gt;0,$E27&lt;&gt;""),N(K27)&gt;0),MAX(0,N($G27))/K27,"")</f>
        <v/>
      </c>
      <c r="Q27" s="40" t="str">
        <f aca="false">IF(AND(AND($A27&lt;&gt;"",'Sales history'!$O27&gt;0,$E27&lt;&gt;""),N(K27)&gt;0),MAX(0,(O27-N27)/K27),"")</f>
        <v/>
      </c>
      <c r="R27" s="41" t="str">
        <f aca="false">IF($A27="","",IF('Sales history'!$O27=0,"Need sales history",IF($E27="","Need lead time",IF(K27=0,"No demand",IF(N($G27)&lt;=0,"Out of stock",IF(O27&lt;=N27,"Order now",IF(Q27&lt;=Settings!$B$7,"Order soon","OK")))))))</f>
        <v/>
      </c>
      <c r="S27" s="39" t="str">
        <f aca="false">IF(OR(R27="Out of stock",R27="Order now",R27="Order soon"),IF(N27+K27*Settings!$B$6-O27&lt;=0,0,IF(N($J27)&gt;0,CEILING(MAX(N27+K27*Settings!$B$6-O27,N($I27)),$J27),ROUNDUP(MAX(N27+K27*Settings!$B$6-O27,N($I27)),0))),"")</f>
        <v/>
      </c>
      <c r="T27" s="42" t="str">
        <f aca="false">IF(AND(ISNUMBER(S27),ISNUMBER($D27)),S27*$D27,"")</f>
        <v/>
      </c>
    </row>
    <row r="28" customFormat="false" ht="15" hidden="false" customHeight="false" outlineLevel="0" collapsed="false">
      <c r="A28" s="34"/>
      <c r="B28" s="34"/>
      <c r="C28" s="34"/>
      <c r="D28" s="35"/>
      <c r="E28" s="36"/>
      <c r="F28" s="36"/>
      <c r="G28" s="37"/>
      <c r="H28" s="37"/>
      <c r="I28" s="37"/>
      <c r="J28" s="37"/>
      <c r="K28" s="38" t="str">
        <f aca="false">IF(OR($A28="",'Sales history'!$O28=0),"",'Sales history'!$R28)</f>
        <v/>
      </c>
      <c r="L28" s="38" t="str">
        <f aca="false">IF(OR($A28="",'Sales history'!$O28=0),"",'Sales history'!$S28)</f>
        <v/>
      </c>
      <c r="M28" s="39" t="str">
        <f aca="false">IF(AND($A28&lt;&gt;"",'Sales history'!$O28&gt;0,$E28&lt;&gt;""),ROUNDUP(Settings!$B$5*SQRT($E28*L28^2+K28^2*N($F28)^2),0),"")</f>
        <v/>
      </c>
      <c r="N28" s="39" t="str">
        <f aca="false">IF(AND($A28&lt;&gt;"",'Sales history'!$O28&gt;0,$E28&lt;&gt;""),ROUNDUP(K28*$E28+M28,0),"")</f>
        <v/>
      </c>
      <c r="O28" s="39" t="str">
        <f aca="false">IF($A28="","",N($G28)+N($H28))</f>
        <v/>
      </c>
      <c r="P28" s="40" t="str">
        <f aca="false">IF(AND(AND($A28&lt;&gt;"",'Sales history'!$O28&gt;0,$E28&lt;&gt;""),N(K28)&gt;0),MAX(0,N($G28))/K28,"")</f>
        <v/>
      </c>
      <c r="Q28" s="40" t="str">
        <f aca="false">IF(AND(AND($A28&lt;&gt;"",'Sales history'!$O28&gt;0,$E28&lt;&gt;""),N(K28)&gt;0),MAX(0,(O28-N28)/K28),"")</f>
        <v/>
      </c>
      <c r="R28" s="41" t="str">
        <f aca="false">IF($A28="","",IF('Sales history'!$O28=0,"Need sales history",IF($E28="","Need lead time",IF(K28=0,"No demand",IF(N($G28)&lt;=0,"Out of stock",IF(O28&lt;=N28,"Order now",IF(Q28&lt;=Settings!$B$7,"Order soon","OK")))))))</f>
        <v/>
      </c>
      <c r="S28" s="39" t="str">
        <f aca="false">IF(OR(R28="Out of stock",R28="Order now",R28="Order soon"),IF(N28+K28*Settings!$B$6-O28&lt;=0,0,IF(N($J28)&gt;0,CEILING(MAX(N28+K28*Settings!$B$6-O28,N($I28)),$J28),ROUNDUP(MAX(N28+K28*Settings!$B$6-O28,N($I28)),0))),"")</f>
        <v/>
      </c>
      <c r="T28" s="42" t="str">
        <f aca="false">IF(AND(ISNUMBER(S28),ISNUMBER($D28)),S28*$D28,"")</f>
        <v/>
      </c>
    </row>
    <row r="29" customFormat="false" ht="15" hidden="false" customHeight="false" outlineLevel="0" collapsed="false">
      <c r="A29" s="34"/>
      <c r="B29" s="34"/>
      <c r="C29" s="34"/>
      <c r="D29" s="35"/>
      <c r="E29" s="36"/>
      <c r="F29" s="36"/>
      <c r="G29" s="37"/>
      <c r="H29" s="37"/>
      <c r="I29" s="37"/>
      <c r="J29" s="37"/>
      <c r="K29" s="38" t="str">
        <f aca="false">IF(OR($A29="",'Sales history'!$O29=0),"",'Sales history'!$R29)</f>
        <v/>
      </c>
      <c r="L29" s="38" t="str">
        <f aca="false">IF(OR($A29="",'Sales history'!$O29=0),"",'Sales history'!$S29)</f>
        <v/>
      </c>
      <c r="M29" s="39" t="str">
        <f aca="false">IF(AND($A29&lt;&gt;"",'Sales history'!$O29&gt;0,$E29&lt;&gt;""),ROUNDUP(Settings!$B$5*SQRT($E29*L29^2+K29^2*N($F29)^2),0),"")</f>
        <v/>
      </c>
      <c r="N29" s="39" t="str">
        <f aca="false">IF(AND($A29&lt;&gt;"",'Sales history'!$O29&gt;0,$E29&lt;&gt;""),ROUNDUP(K29*$E29+M29,0),"")</f>
        <v/>
      </c>
      <c r="O29" s="39" t="str">
        <f aca="false">IF($A29="","",N($G29)+N($H29))</f>
        <v/>
      </c>
      <c r="P29" s="40" t="str">
        <f aca="false">IF(AND(AND($A29&lt;&gt;"",'Sales history'!$O29&gt;0,$E29&lt;&gt;""),N(K29)&gt;0),MAX(0,N($G29))/K29,"")</f>
        <v/>
      </c>
      <c r="Q29" s="40" t="str">
        <f aca="false">IF(AND(AND($A29&lt;&gt;"",'Sales history'!$O29&gt;0,$E29&lt;&gt;""),N(K29)&gt;0),MAX(0,(O29-N29)/K29),"")</f>
        <v/>
      </c>
      <c r="R29" s="41" t="str">
        <f aca="false">IF($A29="","",IF('Sales history'!$O29=0,"Need sales history",IF($E29="","Need lead time",IF(K29=0,"No demand",IF(N($G29)&lt;=0,"Out of stock",IF(O29&lt;=N29,"Order now",IF(Q29&lt;=Settings!$B$7,"Order soon","OK")))))))</f>
        <v/>
      </c>
      <c r="S29" s="39" t="str">
        <f aca="false">IF(OR(R29="Out of stock",R29="Order now",R29="Order soon"),IF(N29+K29*Settings!$B$6-O29&lt;=0,0,IF(N($J29)&gt;0,CEILING(MAX(N29+K29*Settings!$B$6-O29,N($I29)),$J29),ROUNDUP(MAX(N29+K29*Settings!$B$6-O29,N($I29)),0))),"")</f>
        <v/>
      </c>
      <c r="T29" s="42" t="str">
        <f aca="false">IF(AND(ISNUMBER(S29),ISNUMBER($D29)),S29*$D29,"")</f>
        <v/>
      </c>
    </row>
    <row r="30" customFormat="false" ht="15" hidden="false" customHeight="false" outlineLevel="0" collapsed="false">
      <c r="A30" s="34"/>
      <c r="B30" s="34"/>
      <c r="C30" s="34"/>
      <c r="D30" s="35"/>
      <c r="E30" s="36"/>
      <c r="F30" s="36"/>
      <c r="G30" s="37"/>
      <c r="H30" s="37"/>
      <c r="I30" s="37"/>
      <c r="J30" s="37"/>
      <c r="K30" s="38" t="str">
        <f aca="false">IF(OR($A30="",'Sales history'!$O30=0),"",'Sales history'!$R30)</f>
        <v/>
      </c>
      <c r="L30" s="38" t="str">
        <f aca="false">IF(OR($A30="",'Sales history'!$O30=0),"",'Sales history'!$S30)</f>
        <v/>
      </c>
      <c r="M30" s="39" t="str">
        <f aca="false">IF(AND($A30&lt;&gt;"",'Sales history'!$O30&gt;0,$E30&lt;&gt;""),ROUNDUP(Settings!$B$5*SQRT($E30*L30^2+K30^2*N($F30)^2),0),"")</f>
        <v/>
      </c>
      <c r="N30" s="39" t="str">
        <f aca="false">IF(AND($A30&lt;&gt;"",'Sales history'!$O30&gt;0,$E30&lt;&gt;""),ROUNDUP(K30*$E30+M30,0),"")</f>
        <v/>
      </c>
      <c r="O30" s="39" t="str">
        <f aca="false">IF($A30="","",N($G30)+N($H30))</f>
        <v/>
      </c>
      <c r="P30" s="40" t="str">
        <f aca="false">IF(AND(AND($A30&lt;&gt;"",'Sales history'!$O30&gt;0,$E30&lt;&gt;""),N(K30)&gt;0),MAX(0,N($G30))/K30,"")</f>
        <v/>
      </c>
      <c r="Q30" s="40" t="str">
        <f aca="false">IF(AND(AND($A30&lt;&gt;"",'Sales history'!$O30&gt;0,$E30&lt;&gt;""),N(K30)&gt;0),MAX(0,(O30-N30)/K30),"")</f>
        <v/>
      </c>
      <c r="R30" s="41" t="str">
        <f aca="false">IF($A30="","",IF('Sales history'!$O30=0,"Need sales history",IF($E30="","Need lead time",IF(K30=0,"No demand",IF(N($G30)&lt;=0,"Out of stock",IF(O30&lt;=N30,"Order now",IF(Q30&lt;=Settings!$B$7,"Order soon","OK")))))))</f>
        <v/>
      </c>
      <c r="S30" s="39" t="str">
        <f aca="false">IF(OR(R30="Out of stock",R30="Order now",R30="Order soon"),IF(N30+K30*Settings!$B$6-O30&lt;=0,0,IF(N($J30)&gt;0,CEILING(MAX(N30+K30*Settings!$B$6-O30,N($I30)),$J30),ROUNDUP(MAX(N30+K30*Settings!$B$6-O30,N($I30)),0))),"")</f>
        <v/>
      </c>
      <c r="T30" s="42" t="str">
        <f aca="false">IF(AND(ISNUMBER(S30),ISNUMBER($D30)),S30*$D30,"")</f>
        <v/>
      </c>
    </row>
    <row r="31" customFormat="false" ht="15" hidden="false" customHeight="false" outlineLevel="0" collapsed="false">
      <c r="A31" s="34"/>
      <c r="B31" s="34"/>
      <c r="C31" s="34"/>
      <c r="D31" s="35"/>
      <c r="E31" s="36"/>
      <c r="F31" s="36"/>
      <c r="G31" s="37"/>
      <c r="H31" s="37"/>
      <c r="I31" s="37"/>
      <c r="J31" s="37"/>
      <c r="K31" s="38" t="str">
        <f aca="false">IF(OR($A31="",'Sales history'!$O31=0),"",'Sales history'!$R31)</f>
        <v/>
      </c>
      <c r="L31" s="38" t="str">
        <f aca="false">IF(OR($A31="",'Sales history'!$O31=0),"",'Sales history'!$S31)</f>
        <v/>
      </c>
      <c r="M31" s="39" t="str">
        <f aca="false">IF(AND($A31&lt;&gt;"",'Sales history'!$O31&gt;0,$E31&lt;&gt;""),ROUNDUP(Settings!$B$5*SQRT($E31*L31^2+K31^2*N($F31)^2),0),"")</f>
        <v/>
      </c>
      <c r="N31" s="39" t="str">
        <f aca="false">IF(AND($A31&lt;&gt;"",'Sales history'!$O31&gt;0,$E31&lt;&gt;""),ROUNDUP(K31*$E31+M31,0),"")</f>
        <v/>
      </c>
      <c r="O31" s="39" t="str">
        <f aca="false">IF($A31="","",N($G31)+N($H31))</f>
        <v/>
      </c>
      <c r="P31" s="40" t="str">
        <f aca="false">IF(AND(AND($A31&lt;&gt;"",'Sales history'!$O31&gt;0,$E31&lt;&gt;""),N(K31)&gt;0),MAX(0,N($G31))/K31,"")</f>
        <v/>
      </c>
      <c r="Q31" s="40" t="str">
        <f aca="false">IF(AND(AND($A31&lt;&gt;"",'Sales history'!$O31&gt;0,$E31&lt;&gt;""),N(K31)&gt;0),MAX(0,(O31-N31)/K31),"")</f>
        <v/>
      </c>
      <c r="R31" s="41" t="str">
        <f aca="false">IF($A31="","",IF('Sales history'!$O31=0,"Need sales history",IF($E31="","Need lead time",IF(K31=0,"No demand",IF(N($G31)&lt;=0,"Out of stock",IF(O31&lt;=N31,"Order now",IF(Q31&lt;=Settings!$B$7,"Order soon","OK")))))))</f>
        <v/>
      </c>
      <c r="S31" s="39" t="str">
        <f aca="false">IF(OR(R31="Out of stock",R31="Order now",R31="Order soon"),IF(N31+K31*Settings!$B$6-O31&lt;=0,0,IF(N($J31)&gt;0,CEILING(MAX(N31+K31*Settings!$B$6-O31,N($I31)),$J31),ROUNDUP(MAX(N31+K31*Settings!$B$6-O31,N($I31)),0))),"")</f>
        <v/>
      </c>
      <c r="T31" s="42" t="str">
        <f aca="false">IF(AND(ISNUMBER(S31),ISNUMBER($D31)),S31*$D31,"")</f>
        <v/>
      </c>
    </row>
    <row r="32" customFormat="false" ht="15" hidden="false" customHeight="false" outlineLevel="0" collapsed="false">
      <c r="A32" s="34"/>
      <c r="B32" s="34"/>
      <c r="C32" s="34"/>
      <c r="D32" s="35"/>
      <c r="E32" s="36"/>
      <c r="F32" s="36"/>
      <c r="G32" s="37"/>
      <c r="H32" s="37"/>
      <c r="I32" s="37"/>
      <c r="J32" s="37"/>
      <c r="K32" s="38" t="str">
        <f aca="false">IF(OR($A32="",'Sales history'!$O32=0),"",'Sales history'!$R32)</f>
        <v/>
      </c>
      <c r="L32" s="38" t="str">
        <f aca="false">IF(OR($A32="",'Sales history'!$O32=0),"",'Sales history'!$S32)</f>
        <v/>
      </c>
      <c r="M32" s="39" t="str">
        <f aca="false">IF(AND($A32&lt;&gt;"",'Sales history'!$O32&gt;0,$E32&lt;&gt;""),ROUNDUP(Settings!$B$5*SQRT($E32*L32^2+K32^2*N($F32)^2),0),"")</f>
        <v/>
      </c>
      <c r="N32" s="39" t="str">
        <f aca="false">IF(AND($A32&lt;&gt;"",'Sales history'!$O32&gt;0,$E32&lt;&gt;""),ROUNDUP(K32*$E32+M32,0),"")</f>
        <v/>
      </c>
      <c r="O32" s="39" t="str">
        <f aca="false">IF($A32="","",N($G32)+N($H32))</f>
        <v/>
      </c>
      <c r="P32" s="40" t="str">
        <f aca="false">IF(AND(AND($A32&lt;&gt;"",'Sales history'!$O32&gt;0,$E32&lt;&gt;""),N(K32)&gt;0),MAX(0,N($G32))/K32,"")</f>
        <v/>
      </c>
      <c r="Q32" s="40" t="str">
        <f aca="false">IF(AND(AND($A32&lt;&gt;"",'Sales history'!$O32&gt;0,$E32&lt;&gt;""),N(K32)&gt;0),MAX(0,(O32-N32)/K32),"")</f>
        <v/>
      </c>
      <c r="R32" s="41" t="str">
        <f aca="false">IF($A32="","",IF('Sales history'!$O32=0,"Need sales history",IF($E32="","Need lead time",IF(K32=0,"No demand",IF(N($G32)&lt;=0,"Out of stock",IF(O32&lt;=N32,"Order now",IF(Q32&lt;=Settings!$B$7,"Order soon","OK")))))))</f>
        <v/>
      </c>
      <c r="S32" s="39" t="str">
        <f aca="false">IF(OR(R32="Out of stock",R32="Order now",R32="Order soon"),IF(N32+K32*Settings!$B$6-O32&lt;=0,0,IF(N($J32)&gt;0,CEILING(MAX(N32+K32*Settings!$B$6-O32,N($I32)),$J32),ROUNDUP(MAX(N32+K32*Settings!$B$6-O32,N($I32)),0))),"")</f>
        <v/>
      </c>
      <c r="T32" s="42" t="str">
        <f aca="false">IF(AND(ISNUMBER(S32),ISNUMBER($D32)),S32*$D32,"")</f>
        <v/>
      </c>
    </row>
    <row r="33" customFormat="false" ht="15" hidden="false" customHeight="false" outlineLevel="0" collapsed="false">
      <c r="A33" s="34"/>
      <c r="B33" s="34"/>
      <c r="C33" s="34"/>
      <c r="D33" s="35"/>
      <c r="E33" s="36"/>
      <c r="F33" s="36"/>
      <c r="G33" s="37"/>
      <c r="H33" s="37"/>
      <c r="I33" s="37"/>
      <c r="J33" s="37"/>
      <c r="K33" s="38" t="str">
        <f aca="false">IF(OR($A33="",'Sales history'!$O33=0),"",'Sales history'!$R33)</f>
        <v/>
      </c>
      <c r="L33" s="38" t="str">
        <f aca="false">IF(OR($A33="",'Sales history'!$O33=0),"",'Sales history'!$S33)</f>
        <v/>
      </c>
      <c r="M33" s="39" t="str">
        <f aca="false">IF(AND($A33&lt;&gt;"",'Sales history'!$O33&gt;0,$E33&lt;&gt;""),ROUNDUP(Settings!$B$5*SQRT($E33*L33^2+K33^2*N($F33)^2),0),"")</f>
        <v/>
      </c>
      <c r="N33" s="39" t="str">
        <f aca="false">IF(AND($A33&lt;&gt;"",'Sales history'!$O33&gt;0,$E33&lt;&gt;""),ROUNDUP(K33*$E33+M33,0),"")</f>
        <v/>
      </c>
      <c r="O33" s="39" t="str">
        <f aca="false">IF($A33="","",N($G33)+N($H33))</f>
        <v/>
      </c>
      <c r="P33" s="40" t="str">
        <f aca="false">IF(AND(AND($A33&lt;&gt;"",'Sales history'!$O33&gt;0,$E33&lt;&gt;""),N(K33)&gt;0),MAX(0,N($G33))/K33,"")</f>
        <v/>
      </c>
      <c r="Q33" s="40" t="str">
        <f aca="false">IF(AND(AND($A33&lt;&gt;"",'Sales history'!$O33&gt;0,$E33&lt;&gt;""),N(K33)&gt;0),MAX(0,(O33-N33)/K33),"")</f>
        <v/>
      </c>
      <c r="R33" s="41" t="str">
        <f aca="false">IF($A33="","",IF('Sales history'!$O33=0,"Need sales history",IF($E33="","Need lead time",IF(K33=0,"No demand",IF(N($G33)&lt;=0,"Out of stock",IF(O33&lt;=N33,"Order now",IF(Q33&lt;=Settings!$B$7,"Order soon","OK")))))))</f>
        <v/>
      </c>
      <c r="S33" s="39" t="str">
        <f aca="false">IF(OR(R33="Out of stock",R33="Order now",R33="Order soon"),IF(N33+K33*Settings!$B$6-O33&lt;=0,0,IF(N($J33)&gt;0,CEILING(MAX(N33+K33*Settings!$B$6-O33,N($I33)),$J33),ROUNDUP(MAX(N33+K33*Settings!$B$6-O33,N($I33)),0))),"")</f>
        <v/>
      </c>
      <c r="T33" s="42" t="str">
        <f aca="false">IF(AND(ISNUMBER(S33),ISNUMBER($D33)),S33*$D33,"")</f>
        <v/>
      </c>
    </row>
    <row r="34" customFormat="false" ht="15" hidden="false" customHeight="false" outlineLevel="0" collapsed="false">
      <c r="A34" s="34"/>
      <c r="B34" s="34"/>
      <c r="C34" s="34"/>
      <c r="D34" s="35"/>
      <c r="E34" s="36"/>
      <c r="F34" s="36"/>
      <c r="G34" s="37"/>
      <c r="H34" s="37"/>
      <c r="I34" s="37"/>
      <c r="J34" s="37"/>
      <c r="K34" s="38" t="str">
        <f aca="false">IF(OR($A34="",'Sales history'!$O34=0),"",'Sales history'!$R34)</f>
        <v/>
      </c>
      <c r="L34" s="38" t="str">
        <f aca="false">IF(OR($A34="",'Sales history'!$O34=0),"",'Sales history'!$S34)</f>
        <v/>
      </c>
      <c r="M34" s="39" t="str">
        <f aca="false">IF(AND($A34&lt;&gt;"",'Sales history'!$O34&gt;0,$E34&lt;&gt;""),ROUNDUP(Settings!$B$5*SQRT($E34*L34^2+K34^2*N($F34)^2),0),"")</f>
        <v/>
      </c>
      <c r="N34" s="39" t="str">
        <f aca="false">IF(AND($A34&lt;&gt;"",'Sales history'!$O34&gt;0,$E34&lt;&gt;""),ROUNDUP(K34*$E34+M34,0),"")</f>
        <v/>
      </c>
      <c r="O34" s="39" t="str">
        <f aca="false">IF($A34="","",N($G34)+N($H34))</f>
        <v/>
      </c>
      <c r="P34" s="40" t="str">
        <f aca="false">IF(AND(AND($A34&lt;&gt;"",'Sales history'!$O34&gt;0,$E34&lt;&gt;""),N(K34)&gt;0),MAX(0,N($G34))/K34,"")</f>
        <v/>
      </c>
      <c r="Q34" s="40" t="str">
        <f aca="false">IF(AND(AND($A34&lt;&gt;"",'Sales history'!$O34&gt;0,$E34&lt;&gt;""),N(K34)&gt;0),MAX(0,(O34-N34)/K34),"")</f>
        <v/>
      </c>
      <c r="R34" s="41" t="str">
        <f aca="false">IF($A34="","",IF('Sales history'!$O34=0,"Need sales history",IF($E34="","Need lead time",IF(K34=0,"No demand",IF(N($G34)&lt;=0,"Out of stock",IF(O34&lt;=N34,"Order now",IF(Q34&lt;=Settings!$B$7,"Order soon","OK")))))))</f>
        <v/>
      </c>
      <c r="S34" s="39" t="str">
        <f aca="false">IF(OR(R34="Out of stock",R34="Order now",R34="Order soon"),IF(N34+K34*Settings!$B$6-O34&lt;=0,0,IF(N($J34)&gt;0,CEILING(MAX(N34+K34*Settings!$B$6-O34,N($I34)),$J34),ROUNDUP(MAX(N34+K34*Settings!$B$6-O34,N($I34)),0))),"")</f>
        <v/>
      </c>
      <c r="T34" s="42" t="str">
        <f aca="false">IF(AND(ISNUMBER(S34),ISNUMBER($D34)),S34*$D34,"")</f>
        <v/>
      </c>
    </row>
    <row r="35" customFormat="false" ht="15" hidden="false" customHeight="false" outlineLevel="0" collapsed="false">
      <c r="A35" s="34"/>
      <c r="B35" s="34"/>
      <c r="C35" s="34"/>
      <c r="D35" s="35"/>
      <c r="E35" s="36"/>
      <c r="F35" s="36"/>
      <c r="G35" s="37"/>
      <c r="H35" s="37"/>
      <c r="I35" s="37"/>
      <c r="J35" s="37"/>
      <c r="K35" s="38" t="str">
        <f aca="false">IF(OR($A35="",'Sales history'!$O35=0),"",'Sales history'!$R35)</f>
        <v/>
      </c>
      <c r="L35" s="38" t="str">
        <f aca="false">IF(OR($A35="",'Sales history'!$O35=0),"",'Sales history'!$S35)</f>
        <v/>
      </c>
      <c r="M35" s="39" t="str">
        <f aca="false">IF(AND($A35&lt;&gt;"",'Sales history'!$O35&gt;0,$E35&lt;&gt;""),ROUNDUP(Settings!$B$5*SQRT($E35*L35^2+K35^2*N($F35)^2),0),"")</f>
        <v/>
      </c>
      <c r="N35" s="39" t="str">
        <f aca="false">IF(AND($A35&lt;&gt;"",'Sales history'!$O35&gt;0,$E35&lt;&gt;""),ROUNDUP(K35*$E35+M35,0),"")</f>
        <v/>
      </c>
      <c r="O35" s="39" t="str">
        <f aca="false">IF($A35="","",N($G35)+N($H35))</f>
        <v/>
      </c>
      <c r="P35" s="40" t="str">
        <f aca="false">IF(AND(AND($A35&lt;&gt;"",'Sales history'!$O35&gt;0,$E35&lt;&gt;""),N(K35)&gt;0),MAX(0,N($G35))/K35,"")</f>
        <v/>
      </c>
      <c r="Q35" s="40" t="str">
        <f aca="false">IF(AND(AND($A35&lt;&gt;"",'Sales history'!$O35&gt;0,$E35&lt;&gt;""),N(K35)&gt;0),MAX(0,(O35-N35)/K35),"")</f>
        <v/>
      </c>
      <c r="R35" s="41" t="str">
        <f aca="false">IF($A35="","",IF('Sales history'!$O35=0,"Need sales history",IF($E35="","Need lead time",IF(K35=0,"No demand",IF(N($G35)&lt;=0,"Out of stock",IF(O35&lt;=N35,"Order now",IF(Q35&lt;=Settings!$B$7,"Order soon","OK")))))))</f>
        <v/>
      </c>
      <c r="S35" s="39" t="str">
        <f aca="false">IF(OR(R35="Out of stock",R35="Order now",R35="Order soon"),IF(N35+K35*Settings!$B$6-O35&lt;=0,0,IF(N($J35)&gt;0,CEILING(MAX(N35+K35*Settings!$B$6-O35,N($I35)),$J35),ROUNDUP(MAX(N35+K35*Settings!$B$6-O35,N($I35)),0))),"")</f>
        <v/>
      </c>
      <c r="T35" s="42" t="str">
        <f aca="false">IF(AND(ISNUMBER(S35),ISNUMBER($D35)),S35*$D35,"")</f>
        <v/>
      </c>
    </row>
    <row r="36" customFormat="false" ht="15" hidden="false" customHeight="false" outlineLevel="0" collapsed="false">
      <c r="A36" s="34"/>
      <c r="B36" s="34"/>
      <c r="C36" s="34"/>
      <c r="D36" s="35"/>
      <c r="E36" s="36"/>
      <c r="F36" s="36"/>
      <c r="G36" s="37"/>
      <c r="H36" s="37"/>
      <c r="I36" s="37"/>
      <c r="J36" s="37"/>
      <c r="K36" s="38" t="str">
        <f aca="false">IF(OR($A36="",'Sales history'!$O36=0),"",'Sales history'!$R36)</f>
        <v/>
      </c>
      <c r="L36" s="38" t="str">
        <f aca="false">IF(OR($A36="",'Sales history'!$O36=0),"",'Sales history'!$S36)</f>
        <v/>
      </c>
      <c r="M36" s="39" t="str">
        <f aca="false">IF(AND($A36&lt;&gt;"",'Sales history'!$O36&gt;0,$E36&lt;&gt;""),ROUNDUP(Settings!$B$5*SQRT($E36*L36^2+K36^2*N($F36)^2),0),"")</f>
        <v/>
      </c>
      <c r="N36" s="39" t="str">
        <f aca="false">IF(AND($A36&lt;&gt;"",'Sales history'!$O36&gt;0,$E36&lt;&gt;""),ROUNDUP(K36*$E36+M36,0),"")</f>
        <v/>
      </c>
      <c r="O36" s="39" t="str">
        <f aca="false">IF($A36="","",N($G36)+N($H36))</f>
        <v/>
      </c>
      <c r="P36" s="40" t="str">
        <f aca="false">IF(AND(AND($A36&lt;&gt;"",'Sales history'!$O36&gt;0,$E36&lt;&gt;""),N(K36)&gt;0),MAX(0,N($G36))/K36,"")</f>
        <v/>
      </c>
      <c r="Q36" s="40" t="str">
        <f aca="false">IF(AND(AND($A36&lt;&gt;"",'Sales history'!$O36&gt;0,$E36&lt;&gt;""),N(K36)&gt;0),MAX(0,(O36-N36)/K36),"")</f>
        <v/>
      </c>
      <c r="R36" s="41" t="str">
        <f aca="false">IF($A36="","",IF('Sales history'!$O36=0,"Need sales history",IF($E36="","Need lead time",IF(K36=0,"No demand",IF(N($G36)&lt;=0,"Out of stock",IF(O36&lt;=N36,"Order now",IF(Q36&lt;=Settings!$B$7,"Order soon","OK")))))))</f>
        <v/>
      </c>
      <c r="S36" s="39" t="str">
        <f aca="false">IF(OR(R36="Out of stock",R36="Order now",R36="Order soon"),IF(N36+K36*Settings!$B$6-O36&lt;=0,0,IF(N($J36)&gt;0,CEILING(MAX(N36+K36*Settings!$B$6-O36,N($I36)),$J36),ROUNDUP(MAX(N36+K36*Settings!$B$6-O36,N($I36)),0))),"")</f>
        <v/>
      </c>
      <c r="T36" s="42" t="str">
        <f aca="false">IF(AND(ISNUMBER(S36),ISNUMBER($D36)),S36*$D36,"")</f>
        <v/>
      </c>
    </row>
    <row r="37" customFormat="false" ht="15" hidden="false" customHeight="false" outlineLevel="0" collapsed="false">
      <c r="A37" s="34"/>
      <c r="B37" s="34"/>
      <c r="C37" s="34"/>
      <c r="D37" s="35"/>
      <c r="E37" s="36"/>
      <c r="F37" s="36"/>
      <c r="G37" s="37"/>
      <c r="H37" s="37"/>
      <c r="I37" s="37"/>
      <c r="J37" s="37"/>
      <c r="K37" s="38" t="str">
        <f aca="false">IF(OR($A37="",'Sales history'!$O37=0),"",'Sales history'!$R37)</f>
        <v/>
      </c>
      <c r="L37" s="38" t="str">
        <f aca="false">IF(OR($A37="",'Sales history'!$O37=0),"",'Sales history'!$S37)</f>
        <v/>
      </c>
      <c r="M37" s="39" t="str">
        <f aca="false">IF(AND($A37&lt;&gt;"",'Sales history'!$O37&gt;0,$E37&lt;&gt;""),ROUNDUP(Settings!$B$5*SQRT($E37*L37^2+K37^2*N($F37)^2),0),"")</f>
        <v/>
      </c>
      <c r="N37" s="39" t="str">
        <f aca="false">IF(AND($A37&lt;&gt;"",'Sales history'!$O37&gt;0,$E37&lt;&gt;""),ROUNDUP(K37*$E37+M37,0),"")</f>
        <v/>
      </c>
      <c r="O37" s="39" t="str">
        <f aca="false">IF($A37="","",N($G37)+N($H37))</f>
        <v/>
      </c>
      <c r="P37" s="40" t="str">
        <f aca="false">IF(AND(AND($A37&lt;&gt;"",'Sales history'!$O37&gt;0,$E37&lt;&gt;""),N(K37)&gt;0),MAX(0,N($G37))/K37,"")</f>
        <v/>
      </c>
      <c r="Q37" s="40" t="str">
        <f aca="false">IF(AND(AND($A37&lt;&gt;"",'Sales history'!$O37&gt;0,$E37&lt;&gt;""),N(K37)&gt;0),MAX(0,(O37-N37)/K37),"")</f>
        <v/>
      </c>
      <c r="R37" s="41" t="str">
        <f aca="false">IF($A37="","",IF('Sales history'!$O37=0,"Need sales history",IF($E37="","Need lead time",IF(K37=0,"No demand",IF(N($G37)&lt;=0,"Out of stock",IF(O37&lt;=N37,"Order now",IF(Q37&lt;=Settings!$B$7,"Order soon","OK")))))))</f>
        <v/>
      </c>
      <c r="S37" s="39" t="str">
        <f aca="false">IF(OR(R37="Out of stock",R37="Order now",R37="Order soon"),IF(N37+K37*Settings!$B$6-O37&lt;=0,0,IF(N($J37)&gt;0,CEILING(MAX(N37+K37*Settings!$B$6-O37,N($I37)),$J37),ROUNDUP(MAX(N37+K37*Settings!$B$6-O37,N($I37)),0))),"")</f>
        <v/>
      </c>
      <c r="T37" s="42" t="str">
        <f aca="false">IF(AND(ISNUMBER(S37),ISNUMBER($D37)),S37*$D37,"")</f>
        <v/>
      </c>
    </row>
    <row r="38" customFormat="false" ht="15" hidden="false" customHeight="false" outlineLevel="0" collapsed="false">
      <c r="A38" s="34"/>
      <c r="B38" s="34"/>
      <c r="C38" s="34"/>
      <c r="D38" s="35"/>
      <c r="E38" s="36"/>
      <c r="F38" s="36"/>
      <c r="G38" s="37"/>
      <c r="H38" s="37"/>
      <c r="I38" s="37"/>
      <c r="J38" s="37"/>
      <c r="K38" s="38" t="str">
        <f aca="false">IF(OR($A38="",'Sales history'!$O38=0),"",'Sales history'!$R38)</f>
        <v/>
      </c>
      <c r="L38" s="38" t="str">
        <f aca="false">IF(OR($A38="",'Sales history'!$O38=0),"",'Sales history'!$S38)</f>
        <v/>
      </c>
      <c r="M38" s="39" t="str">
        <f aca="false">IF(AND($A38&lt;&gt;"",'Sales history'!$O38&gt;0,$E38&lt;&gt;""),ROUNDUP(Settings!$B$5*SQRT($E38*L38^2+K38^2*N($F38)^2),0),"")</f>
        <v/>
      </c>
      <c r="N38" s="39" t="str">
        <f aca="false">IF(AND($A38&lt;&gt;"",'Sales history'!$O38&gt;0,$E38&lt;&gt;""),ROUNDUP(K38*$E38+M38,0),"")</f>
        <v/>
      </c>
      <c r="O38" s="39" t="str">
        <f aca="false">IF($A38="","",N($G38)+N($H38))</f>
        <v/>
      </c>
      <c r="P38" s="40" t="str">
        <f aca="false">IF(AND(AND($A38&lt;&gt;"",'Sales history'!$O38&gt;0,$E38&lt;&gt;""),N(K38)&gt;0),MAX(0,N($G38))/K38,"")</f>
        <v/>
      </c>
      <c r="Q38" s="40" t="str">
        <f aca="false">IF(AND(AND($A38&lt;&gt;"",'Sales history'!$O38&gt;0,$E38&lt;&gt;""),N(K38)&gt;0),MAX(0,(O38-N38)/K38),"")</f>
        <v/>
      </c>
      <c r="R38" s="41" t="str">
        <f aca="false">IF($A38="","",IF('Sales history'!$O38=0,"Need sales history",IF($E38="","Need lead time",IF(K38=0,"No demand",IF(N($G38)&lt;=0,"Out of stock",IF(O38&lt;=N38,"Order now",IF(Q38&lt;=Settings!$B$7,"Order soon","OK")))))))</f>
        <v/>
      </c>
      <c r="S38" s="39" t="str">
        <f aca="false">IF(OR(R38="Out of stock",R38="Order now",R38="Order soon"),IF(N38+K38*Settings!$B$6-O38&lt;=0,0,IF(N($J38)&gt;0,CEILING(MAX(N38+K38*Settings!$B$6-O38,N($I38)),$J38),ROUNDUP(MAX(N38+K38*Settings!$B$6-O38,N($I38)),0))),"")</f>
        <v/>
      </c>
      <c r="T38" s="42" t="str">
        <f aca="false">IF(AND(ISNUMBER(S38),ISNUMBER($D38)),S38*$D38,"")</f>
        <v/>
      </c>
    </row>
    <row r="39" customFormat="false" ht="15" hidden="false" customHeight="false" outlineLevel="0" collapsed="false">
      <c r="A39" s="34"/>
      <c r="B39" s="34"/>
      <c r="C39" s="34"/>
      <c r="D39" s="35"/>
      <c r="E39" s="36"/>
      <c r="F39" s="36"/>
      <c r="G39" s="37"/>
      <c r="H39" s="37"/>
      <c r="I39" s="37"/>
      <c r="J39" s="37"/>
      <c r="K39" s="38" t="str">
        <f aca="false">IF(OR($A39="",'Sales history'!$O39=0),"",'Sales history'!$R39)</f>
        <v/>
      </c>
      <c r="L39" s="38" t="str">
        <f aca="false">IF(OR($A39="",'Sales history'!$O39=0),"",'Sales history'!$S39)</f>
        <v/>
      </c>
      <c r="M39" s="39" t="str">
        <f aca="false">IF(AND($A39&lt;&gt;"",'Sales history'!$O39&gt;0,$E39&lt;&gt;""),ROUNDUP(Settings!$B$5*SQRT($E39*L39^2+K39^2*N($F39)^2),0),"")</f>
        <v/>
      </c>
      <c r="N39" s="39" t="str">
        <f aca="false">IF(AND($A39&lt;&gt;"",'Sales history'!$O39&gt;0,$E39&lt;&gt;""),ROUNDUP(K39*$E39+M39,0),"")</f>
        <v/>
      </c>
      <c r="O39" s="39" t="str">
        <f aca="false">IF($A39="","",N($G39)+N($H39))</f>
        <v/>
      </c>
      <c r="P39" s="40" t="str">
        <f aca="false">IF(AND(AND($A39&lt;&gt;"",'Sales history'!$O39&gt;0,$E39&lt;&gt;""),N(K39)&gt;0),MAX(0,N($G39))/K39,"")</f>
        <v/>
      </c>
      <c r="Q39" s="40" t="str">
        <f aca="false">IF(AND(AND($A39&lt;&gt;"",'Sales history'!$O39&gt;0,$E39&lt;&gt;""),N(K39)&gt;0),MAX(0,(O39-N39)/K39),"")</f>
        <v/>
      </c>
      <c r="R39" s="41" t="str">
        <f aca="false">IF($A39="","",IF('Sales history'!$O39=0,"Need sales history",IF($E39="","Need lead time",IF(K39=0,"No demand",IF(N($G39)&lt;=0,"Out of stock",IF(O39&lt;=N39,"Order now",IF(Q39&lt;=Settings!$B$7,"Order soon","OK")))))))</f>
        <v/>
      </c>
      <c r="S39" s="39" t="str">
        <f aca="false">IF(OR(R39="Out of stock",R39="Order now",R39="Order soon"),IF(N39+K39*Settings!$B$6-O39&lt;=0,0,IF(N($J39)&gt;0,CEILING(MAX(N39+K39*Settings!$B$6-O39,N($I39)),$J39),ROUNDUP(MAX(N39+K39*Settings!$B$6-O39,N($I39)),0))),"")</f>
        <v/>
      </c>
      <c r="T39" s="42" t="str">
        <f aca="false">IF(AND(ISNUMBER(S39),ISNUMBER($D39)),S39*$D39,"")</f>
        <v/>
      </c>
    </row>
    <row r="40" customFormat="false" ht="15" hidden="false" customHeight="false" outlineLevel="0" collapsed="false">
      <c r="A40" s="34"/>
      <c r="B40" s="34"/>
      <c r="C40" s="34"/>
      <c r="D40" s="35"/>
      <c r="E40" s="36"/>
      <c r="F40" s="36"/>
      <c r="G40" s="37"/>
      <c r="H40" s="37"/>
      <c r="I40" s="37"/>
      <c r="J40" s="37"/>
      <c r="K40" s="38" t="str">
        <f aca="false">IF(OR($A40="",'Sales history'!$O40=0),"",'Sales history'!$R40)</f>
        <v/>
      </c>
      <c r="L40" s="38" t="str">
        <f aca="false">IF(OR($A40="",'Sales history'!$O40=0),"",'Sales history'!$S40)</f>
        <v/>
      </c>
      <c r="M40" s="39" t="str">
        <f aca="false">IF(AND($A40&lt;&gt;"",'Sales history'!$O40&gt;0,$E40&lt;&gt;""),ROUNDUP(Settings!$B$5*SQRT($E40*L40^2+K40^2*N($F40)^2),0),"")</f>
        <v/>
      </c>
      <c r="N40" s="39" t="str">
        <f aca="false">IF(AND($A40&lt;&gt;"",'Sales history'!$O40&gt;0,$E40&lt;&gt;""),ROUNDUP(K40*$E40+M40,0),"")</f>
        <v/>
      </c>
      <c r="O40" s="39" t="str">
        <f aca="false">IF($A40="","",N($G40)+N($H40))</f>
        <v/>
      </c>
      <c r="P40" s="40" t="str">
        <f aca="false">IF(AND(AND($A40&lt;&gt;"",'Sales history'!$O40&gt;0,$E40&lt;&gt;""),N(K40)&gt;0),MAX(0,N($G40))/K40,"")</f>
        <v/>
      </c>
      <c r="Q40" s="40" t="str">
        <f aca="false">IF(AND(AND($A40&lt;&gt;"",'Sales history'!$O40&gt;0,$E40&lt;&gt;""),N(K40)&gt;0),MAX(0,(O40-N40)/K40),"")</f>
        <v/>
      </c>
      <c r="R40" s="41" t="str">
        <f aca="false">IF($A40="","",IF('Sales history'!$O40=0,"Need sales history",IF($E40="","Need lead time",IF(K40=0,"No demand",IF(N($G40)&lt;=0,"Out of stock",IF(O40&lt;=N40,"Order now",IF(Q40&lt;=Settings!$B$7,"Order soon","OK")))))))</f>
        <v/>
      </c>
      <c r="S40" s="39" t="str">
        <f aca="false">IF(OR(R40="Out of stock",R40="Order now",R40="Order soon"),IF(N40+K40*Settings!$B$6-O40&lt;=0,0,IF(N($J40)&gt;0,CEILING(MAX(N40+K40*Settings!$B$6-O40,N($I40)),$J40),ROUNDUP(MAX(N40+K40*Settings!$B$6-O40,N($I40)),0))),"")</f>
        <v/>
      </c>
      <c r="T40" s="42" t="str">
        <f aca="false">IF(AND(ISNUMBER(S40),ISNUMBER($D40)),S40*$D40,"")</f>
        <v/>
      </c>
    </row>
    <row r="41" customFormat="false" ht="15" hidden="false" customHeight="false" outlineLevel="0" collapsed="false">
      <c r="A41" s="34"/>
      <c r="B41" s="34"/>
      <c r="C41" s="34"/>
      <c r="D41" s="35"/>
      <c r="E41" s="36"/>
      <c r="F41" s="36"/>
      <c r="G41" s="37"/>
      <c r="H41" s="37"/>
      <c r="I41" s="37"/>
      <c r="J41" s="37"/>
      <c r="K41" s="38" t="str">
        <f aca="false">IF(OR($A41="",'Sales history'!$O41=0),"",'Sales history'!$R41)</f>
        <v/>
      </c>
      <c r="L41" s="38" t="str">
        <f aca="false">IF(OR($A41="",'Sales history'!$O41=0),"",'Sales history'!$S41)</f>
        <v/>
      </c>
      <c r="M41" s="39" t="str">
        <f aca="false">IF(AND($A41&lt;&gt;"",'Sales history'!$O41&gt;0,$E41&lt;&gt;""),ROUNDUP(Settings!$B$5*SQRT($E41*L41^2+K41^2*N($F41)^2),0),"")</f>
        <v/>
      </c>
      <c r="N41" s="39" t="str">
        <f aca="false">IF(AND($A41&lt;&gt;"",'Sales history'!$O41&gt;0,$E41&lt;&gt;""),ROUNDUP(K41*$E41+M41,0),"")</f>
        <v/>
      </c>
      <c r="O41" s="39" t="str">
        <f aca="false">IF($A41="","",N($G41)+N($H41))</f>
        <v/>
      </c>
      <c r="P41" s="40" t="str">
        <f aca="false">IF(AND(AND($A41&lt;&gt;"",'Sales history'!$O41&gt;0,$E41&lt;&gt;""),N(K41)&gt;0),MAX(0,N($G41))/K41,"")</f>
        <v/>
      </c>
      <c r="Q41" s="40" t="str">
        <f aca="false">IF(AND(AND($A41&lt;&gt;"",'Sales history'!$O41&gt;0,$E41&lt;&gt;""),N(K41)&gt;0),MAX(0,(O41-N41)/K41),"")</f>
        <v/>
      </c>
      <c r="R41" s="41" t="str">
        <f aca="false">IF($A41="","",IF('Sales history'!$O41=0,"Need sales history",IF($E41="","Need lead time",IF(K41=0,"No demand",IF(N($G41)&lt;=0,"Out of stock",IF(O41&lt;=N41,"Order now",IF(Q41&lt;=Settings!$B$7,"Order soon","OK")))))))</f>
        <v/>
      </c>
      <c r="S41" s="39" t="str">
        <f aca="false">IF(OR(R41="Out of stock",R41="Order now",R41="Order soon"),IF(N41+K41*Settings!$B$6-O41&lt;=0,0,IF(N($J41)&gt;0,CEILING(MAX(N41+K41*Settings!$B$6-O41,N($I41)),$J41),ROUNDUP(MAX(N41+K41*Settings!$B$6-O41,N($I41)),0))),"")</f>
        <v/>
      </c>
      <c r="T41" s="42" t="str">
        <f aca="false">IF(AND(ISNUMBER(S41),ISNUMBER($D41)),S41*$D41,"")</f>
        <v/>
      </c>
    </row>
    <row r="42" customFormat="false" ht="15" hidden="false" customHeight="false" outlineLevel="0" collapsed="false">
      <c r="A42" s="34"/>
      <c r="B42" s="34"/>
      <c r="C42" s="34"/>
      <c r="D42" s="35"/>
      <c r="E42" s="36"/>
      <c r="F42" s="36"/>
      <c r="G42" s="37"/>
      <c r="H42" s="37"/>
      <c r="I42" s="37"/>
      <c r="J42" s="37"/>
      <c r="K42" s="38" t="str">
        <f aca="false">IF(OR($A42="",'Sales history'!$O42=0),"",'Sales history'!$R42)</f>
        <v/>
      </c>
      <c r="L42" s="38" t="str">
        <f aca="false">IF(OR($A42="",'Sales history'!$O42=0),"",'Sales history'!$S42)</f>
        <v/>
      </c>
      <c r="M42" s="39" t="str">
        <f aca="false">IF(AND($A42&lt;&gt;"",'Sales history'!$O42&gt;0,$E42&lt;&gt;""),ROUNDUP(Settings!$B$5*SQRT($E42*L42^2+K42^2*N($F42)^2),0),"")</f>
        <v/>
      </c>
      <c r="N42" s="39" t="str">
        <f aca="false">IF(AND($A42&lt;&gt;"",'Sales history'!$O42&gt;0,$E42&lt;&gt;""),ROUNDUP(K42*$E42+M42,0),"")</f>
        <v/>
      </c>
      <c r="O42" s="39" t="str">
        <f aca="false">IF($A42="","",N($G42)+N($H42))</f>
        <v/>
      </c>
      <c r="P42" s="40" t="str">
        <f aca="false">IF(AND(AND($A42&lt;&gt;"",'Sales history'!$O42&gt;0,$E42&lt;&gt;""),N(K42)&gt;0),MAX(0,N($G42))/K42,"")</f>
        <v/>
      </c>
      <c r="Q42" s="40" t="str">
        <f aca="false">IF(AND(AND($A42&lt;&gt;"",'Sales history'!$O42&gt;0,$E42&lt;&gt;""),N(K42)&gt;0),MAX(0,(O42-N42)/K42),"")</f>
        <v/>
      </c>
      <c r="R42" s="41" t="str">
        <f aca="false">IF($A42="","",IF('Sales history'!$O42=0,"Need sales history",IF($E42="","Need lead time",IF(K42=0,"No demand",IF(N($G42)&lt;=0,"Out of stock",IF(O42&lt;=N42,"Order now",IF(Q42&lt;=Settings!$B$7,"Order soon","OK")))))))</f>
        <v/>
      </c>
      <c r="S42" s="39" t="str">
        <f aca="false">IF(OR(R42="Out of stock",R42="Order now",R42="Order soon"),IF(N42+K42*Settings!$B$6-O42&lt;=0,0,IF(N($J42)&gt;0,CEILING(MAX(N42+K42*Settings!$B$6-O42,N($I42)),$J42),ROUNDUP(MAX(N42+K42*Settings!$B$6-O42,N($I42)),0))),"")</f>
        <v/>
      </c>
      <c r="T42" s="42" t="str">
        <f aca="false">IF(AND(ISNUMBER(S42),ISNUMBER($D42)),S42*$D42,"")</f>
        <v/>
      </c>
    </row>
    <row r="43" customFormat="false" ht="15" hidden="false" customHeight="false" outlineLevel="0" collapsed="false">
      <c r="A43" s="34"/>
      <c r="B43" s="34"/>
      <c r="C43" s="34"/>
      <c r="D43" s="35"/>
      <c r="E43" s="36"/>
      <c r="F43" s="36"/>
      <c r="G43" s="37"/>
      <c r="H43" s="37"/>
      <c r="I43" s="37"/>
      <c r="J43" s="37"/>
      <c r="K43" s="38" t="str">
        <f aca="false">IF(OR($A43="",'Sales history'!$O43=0),"",'Sales history'!$R43)</f>
        <v/>
      </c>
      <c r="L43" s="38" t="str">
        <f aca="false">IF(OR($A43="",'Sales history'!$O43=0),"",'Sales history'!$S43)</f>
        <v/>
      </c>
      <c r="M43" s="39" t="str">
        <f aca="false">IF(AND($A43&lt;&gt;"",'Sales history'!$O43&gt;0,$E43&lt;&gt;""),ROUNDUP(Settings!$B$5*SQRT($E43*L43^2+K43^2*N($F43)^2),0),"")</f>
        <v/>
      </c>
      <c r="N43" s="39" t="str">
        <f aca="false">IF(AND($A43&lt;&gt;"",'Sales history'!$O43&gt;0,$E43&lt;&gt;""),ROUNDUP(K43*$E43+M43,0),"")</f>
        <v/>
      </c>
      <c r="O43" s="39" t="str">
        <f aca="false">IF($A43="","",N($G43)+N($H43))</f>
        <v/>
      </c>
      <c r="P43" s="40" t="str">
        <f aca="false">IF(AND(AND($A43&lt;&gt;"",'Sales history'!$O43&gt;0,$E43&lt;&gt;""),N(K43)&gt;0),MAX(0,N($G43))/K43,"")</f>
        <v/>
      </c>
      <c r="Q43" s="40" t="str">
        <f aca="false">IF(AND(AND($A43&lt;&gt;"",'Sales history'!$O43&gt;0,$E43&lt;&gt;""),N(K43)&gt;0),MAX(0,(O43-N43)/K43),"")</f>
        <v/>
      </c>
      <c r="R43" s="41" t="str">
        <f aca="false">IF($A43="","",IF('Sales history'!$O43=0,"Need sales history",IF($E43="","Need lead time",IF(K43=0,"No demand",IF(N($G43)&lt;=0,"Out of stock",IF(O43&lt;=N43,"Order now",IF(Q43&lt;=Settings!$B$7,"Order soon","OK")))))))</f>
        <v/>
      </c>
      <c r="S43" s="39" t="str">
        <f aca="false">IF(OR(R43="Out of stock",R43="Order now",R43="Order soon"),IF(N43+K43*Settings!$B$6-O43&lt;=0,0,IF(N($J43)&gt;0,CEILING(MAX(N43+K43*Settings!$B$6-O43,N($I43)),$J43),ROUNDUP(MAX(N43+K43*Settings!$B$6-O43,N($I43)),0))),"")</f>
        <v/>
      </c>
      <c r="T43" s="42" t="str">
        <f aca="false">IF(AND(ISNUMBER(S43),ISNUMBER($D43)),S43*$D43,"")</f>
        <v/>
      </c>
    </row>
    <row r="44" customFormat="false" ht="15" hidden="false" customHeight="false" outlineLevel="0" collapsed="false">
      <c r="A44" s="34"/>
      <c r="B44" s="34"/>
      <c r="C44" s="34"/>
      <c r="D44" s="35"/>
      <c r="E44" s="36"/>
      <c r="F44" s="36"/>
      <c r="G44" s="37"/>
      <c r="H44" s="37"/>
      <c r="I44" s="37"/>
      <c r="J44" s="37"/>
      <c r="K44" s="38" t="str">
        <f aca="false">IF(OR($A44="",'Sales history'!$O44=0),"",'Sales history'!$R44)</f>
        <v/>
      </c>
      <c r="L44" s="38" t="str">
        <f aca="false">IF(OR($A44="",'Sales history'!$O44=0),"",'Sales history'!$S44)</f>
        <v/>
      </c>
      <c r="M44" s="39" t="str">
        <f aca="false">IF(AND($A44&lt;&gt;"",'Sales history'!$O44&gt;0,$E44&lt;&gt;""),ROUNDUP(Settings!$B$5*SQRT($E44*L44^2+K44^2*N($F44)^2),0),"")</f>
        <v/>
      </c>
      <c r="N44" s="39" t="str">
        <f aca="false">IF(AND($A44&lt;&gt;"",'Sales history'!$O44&gt;0,$E44&lt;&gt;""),ROUNDUP(K44*$E44+M44,0),"")</f>
        <v/>
      </c>
      <c r="O44" s="39" t="str">
        <f aca="false">IF($A44="","",N($G44)+N($H44))</f>
        <v/>
      </c>
      <c r="P44" s="40" t="str">
        <f aca="false">IF(AND(AND($A44&lt;&gt;"",'Sales history'!$O44&gt;0,$E44&lt;&gt;""),N(K44)&gt;0),MAX(0,N($G44))/K44,"")</f>
        <v/>
      </c>
      <c r="Q44" s="40" t="str">
        <f aca="false">IF(AND(AND($A44&lt;&gt;"",'Sales history'!$O44&gt;0,$E44&lt;&gt;""),N(K44)&gt;0),MAX(0,(O44-N44)/K44),"")</f>
        <v/>
      </c>
      <c r="R44" s="41" t="str">
        <f aca="false">IF($A44="","",IF('Sales history'!$O44=0,"Need sales history",IF($E44="","Need lead time",IF(K44=0,"No demand",IF(N($G44)&lt;=0,"Out of stock",IF(O44&lt;=N44,"Order now",IF(Q44&lt;=Settings!$B$7,"Order soon","OK")))))))</f>
        <v/>
      </c>
      <c r="S44" s="39" t="str">
        <f aca="false">IF(OR(R44="Out of stock",R44="Order now",R44="Order soon"),IF(N44+K44*Settings!$B$6-O44&lt;=0,0,IF(N($J44)&gt;0,CEILING(MAX(N44+K44*Settings!$B$6-O44,N($I44)),$J44),ROUNDUP(MAX(N44+K44*Settings!$B$6-O44,N($I44)),0))),"")</f>
        <v/>
      </c>
      <c r="T44" s="42" t="str">
        <f aca="false">IF(AND(ISNUMBER(S44),ISNUMBER($D44)),S44*$D44,"")</f>
        <v/>
      </c>
    </row>
    <row r="45" customFormat="false" ht="15" hidden="false" customHeight="false" outlineLevel="0" collapsed="false">
      <c r="A45" s="34"/>
      <c r="B45" s="34"/>
      <c r="C45" s="34"/>
      <c r="D45" s="35"/>
      <c r="E45" s="36"/>
      <c r="F45" s="36"/>
      <c r="G45" s="37"/>
      <c r="H45" s="37"/>
      <c r="I45" s="37"/>
      <c r="J45" s="37"/>
      <c r="K45" s="38" t="str">
        <f aca="false">IF(OR($A45="",'Sales history'!$O45=0),"",'Sales history'!$R45)</f>
        <v/>
      </c>
      <c r="L45" s="38" t="str">
        <f aca="false">IF(OR($A45="",'Sales history'!$O45=0),"",'Sales history'!$S45)</f>
        <v/>
      </c>
      <c r="M45" s="39" t="str">
        <f aca="false">IF(AND($A45&lt;&gt;"",'Sales history'!$O45&gt;0,$E45&lt;&gt;""),ROUNDUP(Settings!$B$5*SQRT($E45*L45^2+K45^2*N($F45)^2),0),"")</f>
        <v/>
      </c>
      <c r="N45" s="39" t="str">
        <f aca="false">IF(AND($A45&lt;&gt;"",'Sales history'!$O45&gt;0,$E45&lt;&gt;""),ROUNDUP(K45*$E45+M45,0),"")</f>
        <v/>
      </c>
      <c r="O45" s="39" t="str">
        <f aca="false">IF($A45="","",N($G45)+N($H45))</f>
        <v/>
      </c>
      <c r="P45" s="40" t="str">
        <f aca="false">IF(AND(AND($A45&lt;&gt;"",'Sales history'!$O45&gt;0,$E45&lt;&gt;""),N(K45)&gt;0),MAX(0,N($G45))/K45,"")</f>
        <v/>
      </c>
      <c r="Q45" s="40" t="str">
        <f aca="false">IF(AND(AND($A45&lt;&gt;"",'Sales history'!$O45&gt;0,$E45&lt;&gt;""),N(K45)&gt;0),MAX(0,(O45-N45)/K45),"")</f>
        <v/>
      </c>
      <c r="R45" s="41" t="str">
        <f aca="false">IF($A45="","",IF('Sales history'!$O45=0,"Need sales history",IF($E45="","Need lead time",IF(K45=0,"No demand",IF(N($G45)&lt;=0,"Out of stock",IF(O45&lt;=N45,"Order now",IF(Q45&lt;=Settings!$B$7,"Order soon","OK")))))))</f>
        <v/>
      </c>
      <c r="S45" s="39" t="str">
        <f aca="false">IF(OR(R45="Out of stock",R45="Order now",R45="Order soon"),IF(N45+K45*Settings!$B$6-O45&lt;=0,0,IF(N($J45)&gt;0,CEILING(MAX(N45+K45*Settings!$B$6-O45,N($I45)),$J45),ROUNDUP(MAX(N45+K45*Settings!$B$6-O45,N($I45)),0))),"")</f>
        <v/>
      </c>
      <c r="T45" s="42" t="str">
        <f aca="false">IF(AND(ISNUMBER(S45),ISNUMBER($D45)),S45*$D45,"")</f>
        <v/>
      </c>
    </row>
    <row r="46" customFormat="false" ht="15" hidden="false" customHeight="false" outlineLevel="0" collapsed="false">
      <c r="A46" s="34"/>
      <c r="B46" s="34"/>
      <c r="C46" s="34"/>
      <c r="D46" s="35"/>
      <c r="E46" s="36"/>
      <c r="F46" s="36"/>
      <c r="G46" s="37"/>
      <c r="H46" s="37"/>
      <c r="I46" s="37"/>
      <c r="J46" s="37"/>
      <c r="K46" s="38" t="str">
        <f aca="false">IF(OR($A46="",'Sales history'!$O46=0),"",'Sales history'!$R46)</f>
        <v/>
      </c>
      <c r="L46" s="38" t="str">
        <f aca="false">IF(OR($A46="",'Sales history'!$O46=0),"",'Sales history'!$S46)</f>
        <v/>
      </c>
      <c r="M46" s="39" t="str">
        <f aca="false">IF(AND($A46&lt;&gt;"",'Sales history'!$O46&gt;0,$E46&lt;&gt;""),ROUNDUP(Settings!$B$5*SQRT($E46*L46^2+K46^2*N($F46)^2),0),"")</f>
        <v/>
      </c>
      <c r="N46" s="39" t="str">
        <f aca="false">IF(AND($A46&lt;&gt;"",'Sales history'!$O46&gt;0,$E46&lt;&gt;""),ROUNDUP(K46*$E46+M46,0),"")</f>
        <v/>
      </c>
      <c r="O46" s="39" t="str">
        <f aca="false">IF($A46="","",N($G46)+N($H46))</f>
        <v/>
      </c>
      <c r="P46" s="40" t="str">
        <f aca="false">IF(AND(AND($A46&lt;&gt;"",'Sales history'!$O46&gt;0,$E46&lt;&gt;""),N(K46)&gt;0),MAX(0,N($G46))/K46,"")</f>
        <v/>
      </c>
      <c r="Q46" s="40" t="str">
        <f aca="false">IF(AND(AND($A46&lt;&gt;"",'Sales history'!$O46&gt;0,$E46&lt;&gt;""),N(K46)&gt;0),MAX(0,(O46-N46)/K46),"")</f>
        <v/>
      </c>
      <c r="R46" s="41" t="str">
        <f aca="false">IF($A46="","",IF('Sales history'!$O46=0,"Need sales history",IF($E46="","Need lead time",IF(K46=0,"No demand",IF(N($G46)&lt;=0,"Out of stock",IF(O46&lt;=N46,"Order now",IF(Q46&lt;=Settings!$B$7,"Order soon","OK")))))))</f>
        <v/>
      </c>
      <c r="S46" s="39" t="str">
        <f aca="false">IF(OR(R46="Out of stock",R46="Order now",R46="Order soon"),IF(N46+K46*Settings!$B$6-O46&lt;=0,0,IF(N($J46)&gt;0,CEILING(MAX(N46+K46*Settings!$B$6-O46,N($I46)),$J46),ROUNDUP(MAX(N46+K46*Settings!$B$6-O46,N($I46)),0))),"")</f>
        <v/>
      </c>
      <c r="T46" s="42" t="str">
        <f aca="false">IF(AND(ISNUMBER(S46),ISNUMBER($D46)),S46*$D46,"")</f>
        <v/>
      </c>
    </row>
    <row r="47" customFormat="false" ht="15" hidden="false" customHeight="false" outlineLevel="0" collapsed="false">
      <c r="A47" s="34"/>
      <c r="B47" s="34"/>
      <c r="C47" s="34"/>
      <c r="D47" s="35"/>
      <c r="E47" s="36"/>
      <c r="F47" s="36"/>
      <c r="G47" s="37"/>
      <c r="H47" s="37"/>
      <c r="I47" s="37"/>
      <c r="J47" s="37"/>
      <c r="K47" s="38" t="str">
        <f aca="false">IF(OR($A47="",'Sales history'!$O47=0),"",'Sales history'!$R47)</f>
        <v/>
      </c>
      <c r="L47" s="38" t="str">
        <f aca="false">IF(OR($A47="",'Sales history'!$O47=0),"",'Sales history'!$S47)</f>
        <v/>
      </c>
      <c r="M47" s="39" t="str">
        <f aca="false">IF(AND($A47&lt;&gt;"",'Sales history'!$O47&gt;0,$E47&lt;&gt;""),ROUNDUP(Settings!$B$5*SQRT($E47*L47^2+K47^2*N($F47)^2),0),"")</f>
        <v/>
      </c>
      <c r="N47" s="39" t="str">
        <f aca="false">IF(AND($A47&lt;&gt;"",'Sales history'!$O47&gt;0,$E47&lt;&gt;""),ROUNDUP(K47*$E47+M47,0),"")</f>
        <v/>
      </c>
      <c r="O47" s="39" t="str">
        <f aca="false">IF($A47="","",N($G47)+N($H47))</f>
        <v/>
      </c>
      <c r="P47" s="40" t="str">
        <f aca="false">IF(AND(AND($A47&lt;&gt;"",'Sales history'!$O47&gt;0,$E47&lt;&gt;""),N(K47)&gt;0),MAX(0,N($G47))/K47,"")</f>
        <v/>
      </c>
      <c r="Q47" s="40" t="str">
        <f aca="false">IF(AND(AND($A47&lt;&gt;"",'Sales history'!$O47&gt;0,$E47&lt;&gt;""),N(K47)&gt;0),MAX(0,(O47-N47)/K47),"")</f>
        <v/>
      </c>
      <c r="R47" s="41" t="str">
        <f aca="false">IF($A47="","",IF('Sales history'!$O47=0,"Need sales history",IF($E47="","Need lead time",IF(K47=0,"No demand",IF(N($G47)&lt;=0,"Out of stock",IF(O47&lt;=N47,"Order now",IF(Q47&lt;=Settings!$B$7,"Order soon","OK")))))))</f>
        <v/>
      </c>
      <c r="S47" s="39" t="str">
        <f aca="false">IF(OR(R47="Out of stock",R47="Order now",R47="Order soon"),IF(N47+K47*Settings!$B$6-O47&lt;=0,0,IF(N($J47)&gt;0,CEILING(MAX(N47+K47*Settings!$B$6-O47,N($I47)),$J47),ROUNDUP(MAX(N47+K47*Settings!$B$6-O47,N($I47)),0))),"")</f>
        <v/>
      </c>
      <c r="T47" s="42" t="str">
        <f aca="false">IF(AND(ISNUMBER(S47),ISNUMBER($D47)),S47*$D47,"")</f>
        <v/>
      </c>
    </row>
    <row r="48" customFormat="false" ht="15" hidden="false" customHeight="false" outlineLevel="0" collapsed="false">
      <c r="A48" s="34"/>
      <c r="B48" s="34"/>
      <c r="C48" s="34"/>
      <c r="D48" s="35"/>
      <c r="E48" s="36"/>
      <c r="F48" s="36"/>
      <c r="G48" s="37"/>
      <c r="H48" s="37"/>
      <c r="I48" s="37"/>
      <c r="J48" s="37"/>
      <c r="K48" s="38" t="str">
        <f aca="false">IF(OR($A48="",'Sales history'!$O48=0),"",'Sales history'!$R48)</f>
        <v/>
      </c>
      <c r="L48" s="38" t="str">
        <f aca="false">IF(OR($A48="",'Sales history'!$O48=0),"",'Sales history'!$S48)</f>
        <v/>
      </c>
      <c r="M48" s="39" t="str">
        <f aca="false">IF(AND($A48&lt;&gt;"",'Sales history'!$O48&gt;0,$E48&lt;&gt;""),ROUNDUP(Settings!$B$5*SQRT($E48*L48^2+K48^2*N($F48)^2),0),"")</f>
        <v/>
      </c>
      <c r="N48" s="39" t="str">
        <f aca="false">IF(AND($A48&lt;&gt;"",'Sales history'!$O48&gt;0,$E48&lt;&gt;""),ROUNDUP(K48*$E48+M48,0),"")</f>
        <v/>
      </c>
      <c r="O48" s="39" t="str">
        <f aca="false">IF($A48="","",N($G48)+N($H48))</f>
        <v/>
      </c>
      <c r="P48" s="40" t="str">
        <f aca="false">IF(AND(AND($A48&lt;&gt;"",'Sales history'!$O48&gt;0,$E48&lt;&gt;""),N(K48)&gt;0),MAX(0,N($G48))/K48,"")</f>
        <v/>
      </c>
      <c r="Q48" s="40" t="str">
        <f aca="false">IF(AND(AND($A48&lt;&gt;"",'Sales history'!$O48&gt;0,$E48&lt;&gt;""),N(K48)&gt;0),MAX(0,(O48-N48)/K48),"")</f>
        <v/>
      </c>
      <c r="R48" s="41" t="str">
        <f aca="false">IF($A48="","",IF('Sales history'!$O48=0,"Need sales history",IF($E48="","Need lead time",IF(K48=0,"No demand",IF(N($G48)&lt;=0,"Out of stock",IF(O48&lt;=N48,"Order now",IF(Q48&lt;=Settings!$B$7,"Order soon","OK")))))))</f>
        <v/>
      </c>
      <c r="S48" s="39" t="str">
        <f aca="false">IF(OR(R48="Out of stock",R48="Order now",R48="Order soon"),IF(N48+K48*Settings!$B$6-O48&lt;=0,0,IF(N($J48)&gt;0,CEILING(MAX(N48+K48*Settings!$B$6-O48,N($I48)),$J48),ROUNDUP(MAX(N48+K48*Settings!$B$6-O48,N($I48)),0))),"")</f>
        <v/>
      </c>
      <c r="T48" s="42" t="str">
        <f aca="false">IF(AND(ISNUMBER(S48),ISNUMBER($D48)),S48*$D48,"")</f>
        <v/>
      </c>
    </row>
    <row r="49" customFormat="false" ht="15" hidden="false" customHeight="false" outlineLevel="0" collapsed="false">
      <c r="A49" s="34"/>
      <c r="B49" s="34"/>
      <c r="C49" s="34"/>
      <c r="D49" s="35"/>
      <c r="E49" s="36"/>
      <c r="F49" s="36"/>
      <c r="G49" s="37"/>
      <c r="H49" s="37"/>
      <c r="I49" s="37"/>
      <c r="J49" s="37"/>
      <c r="K49" s="38" t="str">
        <f aca="false">IF(OR($A49="",'Sales history'!$O49=0),"",'Sales history'!$R49)</f>
        <v/>
      </c>
      <c r="L49" s="38" t="str">
        <f aca="false">IF(OR($A49="",'Sales history'!$O49=0),"",'Sales history'!$S49)</f>
        <v/>
      </c>
      <c r="M49" s="39" t="str">
        <f aca="false">IF(AND($A49&lt;&gt;"",'Sales history'!$O49&gt;0,$E49&lt;&gt;""),ROUNDUP(Settings!$B$5*SQRT($E49*L49^2+K49^2*N($F49)^2),0),"")</f>
        <v/>
      </c>
      <c r="N49" s="39" t="str">
        <f aca="false">IF(AND($A49&lt;&gt;"",'Sales history'!$O49&gt;0,$E49&lt;&gt;""),ROUNDUP(K49*$E49+M49,0),"")</f>
        <v/>
      </c>
      <c r="O49" s="39" t="str">
        <f aca="false">IF($A49="","",N($G49)+N($H49))</f>
        <v/>
      </c>
      <c r="P49" s="40" t="str">
        <f aca="false">IF(AND(AND($A49&lt;&gt;"",'Sales history'!$O49&gt;0,$E49&lt;&gt;""),N(K49)&gt;0),MAX(0,N($G49))/K49,"")</f>
        <v/>
      </c>
      <c r="Q49" s="40" t="str">
        <f aca="false">IF(AND(AND($A49&lt;&gt;"",'Sales history'!$O49&gt;0,$E49&lt;&gt;""),N(K49)&gt;0),MAX(0,(O49-N49)/K49),"")</f>
        <v/>
      </c>
      <c r="R49" s="41" t="str">
        <f aca="false">IF($A49="","",IF('Sales history'!$O49=0,"Need sales history",IF($E49="","Need lead time",IF(K49=0,"No demand",IF(N($G49)&lt;=0,"Out of stock",IF(O49&lt;=N49,"Order now",IF(Q49&lt;=Settings!$B$7,"Order soon","OK")))))))</f>
        <v/>
      </c>
      <c r="S49" s="39" t="str">
        <f aca="false">IF(OR(R49="Out of stock",R49="Order now",R49="Order soon"),IF(N49+K49*Settings!$B$6-O49&lt;=0,0,IF(N($J49)&gt;0,CEILING(MAX(N49+K49*Settings!$B$6-O49,N($I49)),$J49),ROUNDUP(MAX(N49+K49*Settings!$B$6-O49,N($I49)),0))),"")</f>
        <v/>
      </c>
      <c r="T49" s="42" t="str">
        <f aca="false">IF(AND(ISNUMBER(S49),ISNUMBER($D49)),S49*$D49,"")</f>
        <v/>
      </c>
    </row>
    <row r="50" customFormat="false" ht="15" hidden="false" customHeight="false" outlineLevel="0" collapsed="false">
      <c r="A50" s="34"/>
      <c r="B50" s="34"/>
      <c r="C50" s="34"/>
      <c r="D50" s="35"/>
      <c r="E50" s="36"/>
      <c r="F50" s="36"/>
      <c r="G50" s="37"/>
      <c r="H50" s="37"/>
      <c r="I50" s="37"/>
      <c r="J50" s="37"/>
      <c r="K50" s="38" t="str">
        <f aca="false">IF(OR($A50="",'Sales history'!$O50=0),"",'Sales history'!$R50)</f>
        <v/>
      </c>
      <c r="L50" s="38" t="str">
        <f aca="false">IF(OR($A50="",'Sales history'!$O50=0),"",'Sales history'!$S50)</f>
        <v/>
      </c>
      <c r="M50" s="39" t="str">
        <f aca="false">IF(AND($A50&lt;&gt;"",'Sales history'!$O50&gt;0,$E50&lt;&gt;""),ROUNDUP(Settings!$B$5*SQRT($E50*L50^2+K50^2*N($F50)^2),0),"")</f>
        <v/>
      </c>
      <c r="N50" s="39" t="str">
        <f aca="false">IF(AND($A50&lt;&gt;"",'Sales history'!$O50&gt;0,$E50&lt;&gt;""),ROUNDUP(K50*$E50+M50,0),"")</f>
        <v/>
      </c>
      <c r="O50" s="39" t="str">
        <f aca="false">IF($A50="","",N($G50)+N($H50))</f>
        <v/>
      </c>
      <c r="P50" s="40" t="str">
        <f aca="false">IF(AND(AND($A50&lt;&gt;"",'Sales history'!$O50&gt;0,$E50&lt;&gt;""),N(K50)&gt;0),MAX(0,N($G50))/K50,"")</f>
        <v/>
      </c>
      <c r="Q50" s="40" t="str">
        <f aca="false">IF(AND(AND($A50&lt;&gt;"",'Sales history'!$O50&gt;0,$E50&lt;&gt;""),N(K50)&gt;0),MAX(0,(O50-N50)/K50),"")</f>
        <v/>
      </c>
      <c r="R50" s="41" t="str">
        <f aca="false">IF($A50="","",IF('Sales history'!$O50=0,"Need sales history",IF($E50="","Need lead time",IF(K50=0,"No demand",IF(N($G50)&lt;=0,"Out of stock",IF(O50&lt;=N50,"Order now",IF(Q50&lt;=Settings!$B$7,"Order soon","OK")))))))</f>
        <v/>
      </c>
      <c r="S50" s="39" t="str">
        <f aca="false">IF(OR(R50="Out of stock",R50="Order now",R50="Order soon"),IF(N50+K50*Settings!$B$6-O50&lt;=0,0,IF(N($J50)&gt;0,CEILING(MAX(N50+K50*Settings!$B$6-O50,N($I50)),$J50),ROUNDUP(MAX(N50+K50*Settings!$B$6-O50,N($I50)),0))),"")</f>
        <v/>
      </c>
      <c r="T50" s="42" t="str">
        <f aca="false">IF(AND(ISNUMBER(S50),ISNUMBER($D50)),S50*$D50,"")</f>
        <v/>
      </c>
    </row>
    <row r="51" customFormat="false" ht="15" hidden="false" customHeight="false" outlineLevel="0" collapsed="false">
      <c r="A51" s="34"/>
      <c r="B51" s="34"/>
      <c r="C51" s="34"/>
      <c r="D51" s="35"/>
      <c r="E51" s="36"/>
      <c r="F51" s="36"/>
      <c r="G51" s="37"/>
      <c r="H51" s="37"/>
      <c r="I51" s="37"/>
      <c r="J51" s="37"/>
      <c r="K51" s="38" t="str">
        <f aca="false">IF(OR($A51="",'Sales history'!$O51=0),"",'Sales history'!$R51)</f>
        <v/>
      </c>
      <c r="L51" s="38" t="str">
        <f aca="false">IF(OR($A51="",'Sales history'!$O51=0),"",'Sales history'!$S51)</f>
        <v/>
      </c>
      <c r="M51" s="39" t="str">
        <f aca="false">IF(AND($A51&lt;&gt;"",'Sales history'!$O51&gt;0,$E51&lt;&gt;""),ROUNDUP(Settings!$B$5*SQRT($E51*L51^2+K51^2*N($F51)^2),0),"")</f>
        <v/>
      </c>
      <c r="N51" s="39" t="str">
        <f aca="false">IF(AND($A51&lt;&gt;"",'Sales history'!$O51&gt;0,$E51&lt;&gt;""),ROUNDUP(K51*$E51+M51,0),"")</f>
        <v/>
      </c>
      <c r="O51" s="39" t="str">
        <f aca="false">IF($A51="","",N($G51)+N($H51))</f>
        <v/>
      </c>
      <c r="P51" s="40" t="str">
        <f aca="false">IF(AND(AND($A51&lt;&gt;"",'Sales history'!$O51&gt;0,$E51&lt;&gt;""),N(K51)&gt;0),MAX(0,N($G51))/K51,"")</f>
        <v/>
      </c>
      <c r="Q51" s="40" t="str">
        <f aca="false">IF(AND(AND($A51&lt;&gt;"",'Sales history'!$O51&gt;0,$E51&lt;&gt;""),N(K51)&gt;0),MAX(0,(O51-N51)/K51),"")</f>
        <v/>
      </c>
      <c r="R51" s="41" t="str">
        <f aca="false">IF($A51="","",IF('Sales history'!$O51=0,"Need sales history",IF($E51="","Need lead time",IF(K51=0,"No demand",IF(N($G51)&lt;=0,"Out of stock",IF(O51&lt;=N51,"Order now",IF(Q51&lt;=Settings!$B$7,"Order soon","OK")))))))</f>
        <v/>
      </c>
      <c r="S51" s="39" t="str">
        <f aca="false">IF(OR(R51="Out of stock",R51="Order now",R51="Order soon"),IF(N51+K51*Settings!$B$6-O51&lt;=0,0,IF(N($J51)&gt;0,CEILING(MAX(N51+K51*Settings!$B$6-O51,N($I51)),$J51),ROUNDUP(MAX(N51+K51*Settings!$B$6-O51,N($I51)),0))),"")</f>
        <v/>
      </c>
      <c r="T51" s="42" t="str">
        <f aca="false">IF(AND(ISNUMBER(S51),ISNUMBER($D51)),S51*$D51,"")</f>
        <v/>
      </c>
    </row>
    <row r="52" customFormat="false" ht="15" hidden="false" customHeight="false" outlineLevel="0" collapsed="false">
      <c r="A52" s="34"/>
      <c r="B52" s="34"/>
      <c r="C52" s="34"/>
      <c r="D52" s="35"/>
      <c r="E52" s="36"/>
      <c r="F52" s="36"/>
      <c r="G52" s="37"/>
      <c r="H52" s="37"/>
      <c r="I52" s="37"/>
      <c r="J52" s="37"/>
      <c r="K52" s="38" t="str">
        <f aca="false">IF(OR($A52="",'Sales history'!$O52=0),"",'Sales history'!$R52)</f>
        <v/>
      </c>
      <c r="L52" s="38" t="str">
        <f aca="false">IF(OR($A52="",'Sales history'!$O52=0),"",'Sales history'!$S52)</f>
        <v/>
      </c>
      <c r="M52" s="39" t="str">
        <f aca="false">IF(AND($A52&lt;&gt;"",'Sales history'!$O52&gt;0,$E52&lt;&gt;""),ROUNDUP(Settings!$B$5*SQRT($E52*L52^2+K52^2*N($F52)^2),0),"")</f>
        <v/>
      </c>
      <c r="N52" s="39" t="str">
        <f aca="false">IF(AND($A52&lt;&gt;"",'Sales history'!$O52&gt;0,$E52&lt;&gt;""),ROUNDUP(K52*$E52+M52,0),"")</f>
        <v/>
      </c>
      <c r="O52" s="39" t="str">
        <f aca="false">IF($A52="","",N($G52)+N($H52))</f>
        <v/>
      </c>
      <c r="P52" s="40" t="str">
        <f aca="false">IF(AND(AND($A52&lt;&gt;"",'Sales history'!$O52&gt;0,$E52&lt;&gt;""),N(K52)&gt;0),MAX(0,N($G52))/K52,"")</f>
        <v/>
      </c>
      <c r="Q52" s="40" t="str">
        <f aca="false">IF(AND(AND($A52&lt;&gt;"",'Sales history'!$O52&gt;0,$E52&lt;&gt;""),N(K52)&gt;0),MAX(0,(O52-N52)/K52),"")</f>
        <v/>
      </c>
      <c r="R52" s="41" t="str">
        <f aca="false">IF($A52="","",IF('Sales history'!$O52=0,"Need sales history",IF($E52="","Need lead time",IF(K52=0,"No demand",IF(N($G52)&lt;=0,"Out of stock",IF(O52&lt;=N52,"Order now",IF(Q52&lt;=Settings!$B$7,"Order soon","OK")))))))</f>
        <v/>
      </c>
      <c r="S52" s="39" t="str">
        <f aca="false">IF(OR(R52="Out of stock",R52="Order now",R52="Order soon"),IF(N52+K52*Settings!$B$6-O52&lt;=0,0,IF(N($J52)&gt;0,CEILING(MAX(N52+K52*Settings!$B$6-O52,N($I52)),$J52),ROUNDUP(MAX(N52+K52*Settings!$B$6-O52,N($I52)),0))),"")</f>
        <v/>
      </c>
      <c r="T52" s="42" t="str">
        <f aca="false">IF(AND(ISNUMBER(S52),ISNUMBER($D52)),S52*$D52,"")</f>
        <v/>
      </c>
    </row>
    <row r="53" customFormat="false" ht="15" hidden="false" customHeight="false" outlineLevel="0" collapsed="false">
      <c r="A53" s="34"/>
      <c r="B53" s="34"/>
      <c r="C53" s="34"/>
      <c r="D53" s="35"/>
      <c r="E53" s="36"/>
      <c r="F53" s="36"/>
      <c r="G53" s="37"/>
      <c r="H53" s="37"/>
      <c r="I53" s="37"/>
      <c r="J53" s="37"/>
      <c r="K53" s="38" t="str">
        <f aca="false">IF(OR($A53="",'Sales history'!$O53=0),"",'Sales history'!$R53)</f>
        <v/>
      </c>
      <c r="L53" s="38" t="str">
        <f aca="false">IF(OR($A53="",'Sales history'!$O53=0),"",'Sales history'!$S53)</f>
        <v/>
      </c>
      <c r="M53" s="39" t="str">
        <f aca="false">IF(AND($A53&lt;&gt;"",'Sales history'!$O53&gt;0,$E53&lt;&gt;""),ROUNDUP(Settings!$B$5*SQRT($E53*L53^2+K53^2*N($F53)^2),0),"")</f>
        <v/>
      </c>
      <c r="N53" s="39" t="str">
        <f aca="false">IF(AND($A53&lt;&gt;"",'Sales history'!$O53&gt;0,$E53&lt;&gt;""),ROUNDUP(K53*$E53+M53,0),"")</f>
        <v/>
      </c>
      <c r="O53" s="39" t="str">
        <f aca="false">IF($A53="","",N($G53)+N($H53))</f>
        <v/>
      </c>
      <c r="P53" s="40" t="str">
        <f aca="false">IF(AND(AND($A53&lt;&gt;"",'Sales history'!$O53&gt;0,$E53&lt;&gt;""),N(K53)&gt;0),MAX(0,N($G53))/K53,"")</f>
        <v/>
      </c>
      <c r="Q53" s="40" t="str">
        <f aca="false">IF(AND(AND($A53&lt;&gt;"",'Sales history'!$O53&gt;0,$E53&lt;&gt;""),N(K53)&gt;0),MAX(0,(O53-N53)/K53),"")</f>
        <v/>
      </c>
      <c r="R53" s="41" t="str">
        <f aca="false">IF($A53="","",IF('Sales history'!$O53=0,"Need sales history",IF($E53="","Need lead time",IF(K53=0,"No demand",IF(N($G53)&lt;=0,"Out of stock",IF(O53&lt;=N53,"Order now",IF(Q53&lt;=Settings!$B$7,"Order soon","OK")))))))</f>
        <v/>
      </c>
      <c r="S53" s="39" t="str">
        <f aca="false">IF(OR(R53="Out of stock",R53="Order now",R53="Order soon"),IF(N53+K53*Settings!$B$6-O53&lt;=0,0,IF(N($J53)&gt;0,CEILING(MAX(N53+K53*Settings!$B$6-O53,N($I53)),$J53),ROUNDUP(MAX(N53+K53*Settings!$B$6-O53,N($I53)),0))),"")</f>
        <v/>
      </c>
      <c r="T53" s="42" t="str">
        <f aca="false">IF(AND(ISNUMBER(S53),ISNUMBER($D53)),S53*$D53,"")</f>
        <v/>
      </c>
    </row>
    <row r="54" customFormat="false" ht="15" hidden="false" customHeight="false" outlineLevel="0" collapsed="false">
      <c r="A54" s="34"/>
      <c r="B54" s="34"/>
      <c r="C54" s="34"/>
      <c r="D54" s="35"/>
      <c r="E54" s="36"/>
      <c r="F54" s="36"/>
      <c r="G54" s="37"/>
      <c r="H54" s="37"/>
      <c r="I54" s="37"/>
      <c r="J54" s="37"/>
      <c r="K54" s="38" t="str">
        <f aca="false">IF(OR($A54="",'Sales history'!$O54=0),"",'Sales history'!$R54)</f>
        <v/>
      </c>
      <c r="L54" s="38" t="str">
        <f aca="false">IF(OR($A54="",'Sales history'!$O54=0),"",'Sales history'!$S54)</f>
        <v/>
      </c>
      <c r="M54" s="39" t="str">
        <f aca="false">IF(AND($A54&lt;&gt;"",'Sales history'!$O54&gt;0,$E54&lt;&gt;""),ROUNDUP(Settings!$B$5*SQRT($E54*L54^2+K54^2*N($F54)^2),0),"")</f>
        <v/>
      </c>
      <c r="N54" s="39" t="str">
        <f aca="false">IF(AND($A54&lt;&gt;"",'Sales history'!$O54&gt;0,$E54&lt;&gt;""),ROUNDUP(K54*$E54+M54,0),"")</f>
        <v/>
      </c>
      <c r="O54" s="39" t="str">
        <f aca="false">IF($A54="","",N($G54)+N($H54))</f>
        <v/>
      </c>
      <c r="P54" s="40" t="str">
        <f aca="false">IF(AND(AND($A54&lt;&gt;"",'Sales history'!$O54&gt;0,$E54&lt;&gt;""),N(K54)&gt;0),MAX(0,N($G54))/K54,"")</f>
        <v/>
      </c>
      <c r="Q54" s="40" t="str">
        <f aca="false">IF(AND(AND($A54&lt;&gt;"",'Sales history'!$O54&gt;0,$E54&lt;&gt;""),N(K54)&gt;0),MAX(0,(O54-N54)/K54),"")</f>
        <v/>
      </c>
      <c r="R54" s="41" t="str">
        <f aca="false">IF($A54="","",IF('Sales history'!$O54=0,"Need sales history",IF($E54="","Need lead time",IF(K54=0,"No demand",IF(N($G54)&lt;=0,"Out of stock",IF(O54&lt;=N54,"Order now",IF(Q54&lt;=Settings!$B$7,"Order soon","OK")))))))</f>
        <v/>
      </c>
      <c r="S54" s="39" t="str">
        <f aca="false">IF(OR(R54="Out of stock",R54="Order now",R54="Order soon"),IF(N54+K54*Settings!$B$6-O54&lt;=0,0,IF(N($J54)&gt;0,CEILING(MAX(N54+K54*Settings!$B$6-O54,N($I54)),$J54),ROUNDUP(MAX(N54+K54*Settings!$B$6-O54,N($I54)),0))),"")</f>
        <v/>
      </c>
      <c r="T54" s="42" t="str">
        <f aca="false">IF(AND(ISNUMBER(S54),ISNUMBER($D54)),S54*$D54,"")</f>
        <v/>
      </c>
    </row>
    <row r="55" customFormat="false" ht="15" hidden="false" customHeight="false" outlineLevel="0" collapsed="false">
      <c r="A55" s="34"/>
      <c r="B55" s="34"/>
      <c r="C55" s="34"/>
      <c r="D55" s="35"/>
      <c r="E55" s="36"/>
      <c r="F55" s="36"/>
      <c r="G55" s="37"/>
      <c r="H55" s="37"/>
      <c r="I55" s="37"/>
      <c r="J55" s="37"/>
      <c r="K55" s="38" t="str">
        <f aca="false">IF(OR($A55="",'Sales history'!$O55=0),"",'Sales history'!$R55)</f>
        <v/>
      </c>
      <c r="L55" s="38" t="str">
        <f aca="false">IF(OR($A55="",'Sales history'!$O55=0),"",'Sales history'!$S55)</f>
        <v/>
      </c>
      <c r="M55" s="39" t="str">
        <f aca="false">IF(AND($A55&lt;&gt;"",'Sales history'!$O55&gt;0,$E55&lt;&gt;""),ROUNDUP(Settings!$B$5*SQRT($E55*L55^2+K55^2*N($F55)^2),0),"")</f>
        <v/>
      </c>
      <c r="N55" s="39" t="str">
        <f aca="false">IF(AND($A55&lt;&gt;"",'Sales history'!$O55&gt;0,$E55&lt;&gt;""),ROUNDUP(K55*$E55+M55,0),"")</f>
        <v/>
      </c>
      <c r="O55" s="39" t="str">
        <f aca="false">IF($A55="","",N($G55)+N($H55))</f>
        <v/>
      </c>
      <c r="P55" s="40" t="str">
        <f aca="false">IF(AND(AND($A55&lt;&gt;"",'Sales history'!$O55&gt;0,$E55&lt;&gt;""),N(K55)&gt;0),MAX(0,N($G55))/K55,"")</f>
        <v/>
      </c>
      <c r="Q55" s="40" t="str">
        <f aca="false">IF(AND(AND($A55&lt;&gt;"",'Sales history'!$O55&gt;0,$E55&lt;&gt;""),N(K55)&gt;0),MAX(0,(O55-N55)/K55),"")</f>
        <v/>
      </c>
      <c r="R55" s="41" t="str">
        <f aca="false">IF($A55="","",IF('Sales history'!$O55=0,"Need sales history",IF($E55="","Need lead time",IF(K55=0,"No demand",IF(N($G55)&lt;=0,"Out of stock",IF(O55&lt;=N55,"Order now",IF(Q55&lt;=Settings!$B$7,"Order soon","OK")))))))</f>
        <v/>
      </c>
      <c r="S55" s="39" t="str">
        <f aca="false">IF(OR(R55="Out of stock",R55="Order now",R55="Order soon"),IF(N55+K55*Settings!$B$6-O55&lt;=0,0,IF(N($J55)&gt;0,CEILING(MAX(N55+K55*Settings!$B$6-O55,N($I55)),$J55),ROUNDUP(MAX(N55+K55*Settings!$B$6-O55,N($I55)),0))),"")</f>
        <v/>
      </c>
      <c r="T55" s="42" t="str">
        <f aca="false">IF(AND(ISNUMBER(S55),ISNUMBER($D55)),S55*$D55,"")</f>
        <v/>
      </c>
    </row>
    <row r="56" customFormat="false" ht="15" hidden="false" customHeight="false" outlineLevel="0" collapsed="false">
      <c r="A56" s="34"/>
      <c r="B56" s="34"/>
      <c r="C56" s="34"/>
      <c r="D56" s="35"/>
      <c r="E56" s="36"/>
      <c r="F56" s="36"/>
      <c r="G56" s="37"/>
      <c r="H56" s="37"/>
      <c r="I56" s="37"/>
      <c r="J56" s="37"/>
      <c r="K56" s="38" t="str">
        <f aca="false">IF(OR($A56="",'Sales history'!$O56=0),"",'Sales history'!$R56)</f>
        <v/>
      </c>
      <c r="L56" s="38" t="str">
        <f aca="false">IF(OR($A56="",'Sales history'!$O56=0),"",'Sales history'!$S56)</f>
        <v/>
      </c>
      <c r="M56" s="39" t="str">
        <f aca="false">IF(AND($A56&lt;&gt;"",'Sales history'!$O56&gt;0,$E56&lt;&gt;""),ROUNDUP(Settings!$B$5*SQRT($E56*L56^2+K56^2*N($F56)^2),0),"")</f>
        <v/>
      </c>
      <c r="N56" s="39" t="str">
        <f aca="false">IF(AND($A56&lt;&gt;"",'Sales history'!$O56&gt;0,$E56&lt;&gt;""),ROUNDUP(K56*$E56+M56,0),"")</f>
        <v/>
      </c>
      <c r="O56" s="39" t="str">
        <f aca="false">IF($A56="","",N($G56)+N($H56))</f>
        <v/>
      </c>
      <c r="P56" s="40" t="str">
        <f aca="false">IF(AND(AND($A56&lt;&gt;"",'Sales history'!$O56&gt;0,$E56&lt;&gt;""),N(K56)&gt;0),MAX(0,N($G56))/K56,"")</f>
        <v/>
      </c>
      <c r="Q56" s="40" t="str">
        <f aca="false">IF(AND(AND($A56&lt;&gt;"",'Sales history'!$O56&gt;0,$E56&lt;&gt;""),N(K56)&gt;0),MAX(0,(O56-N56)/K56),"")</f>
        <v/>
      </c>
      <c r="R56" s="41" t="str">
        <f aca="false">IF($A56="","",IF('Sales history'!$O56=0,"Need sales history",IF($E56="","Need lead time",IF(K56=0,"No demand",IF(N($G56)&lt;=0,"Out of stock",IF(O56&lt;=N56,"Order now",IF(Q56&lt;=Settings!$B$7,"Order soon","OK")))))))</f>
        <v/>
      </c>
      <c r="S56" s="39" t="str">
        <f aca="false">IF(OR(R56="Out of stock",R56="Order now",R56="Order soon"),IF(N56+K56*Settings!$B$6-O56&lt;=0,0,IF(N($J56)&gt;0,CEILING(MAX(N56+K56*Settings!$B$6-O56,N($I56)),$J56),ROUNDUP(MAX(N56+K56*Settings!$B$6-O56,N($I56)),0))),"")</f>
        <v/>
      </c>
      <c r="T56" s="42" t="str">
        <f aca="false">IF(AND(ISNUMBER(S56),ISNUMBER($D56)),S56*$D56,"")</f>
        <v/>
      </c>
    </row>
    <row r="57" customFormat="false" ht="15" hidden="false" customHeight="false" outlineLevel="0" collapsed="false">
      <c r="A57" s="34"/>
      <c r="B57" s="34"/>
      <c r="C57" s="34"/>
      <c r="D57" s="35"/>
      <c r="E57" s="36"/>
      <c r="F57" s="36"/>
      <c r="G57" s="37"/>
      <c r="H57" s="37"/>
      <c r="I57" s="37"/>
      <c r="J57" s="37"/>
      <c r="K57" s="38" t="str">
        <f aca="false">IF(OR($A57="",'Sales history'!$O57=0),"",'Sales history'!$R57)</f>
        <v/>
      </c>
      <c r="L57" s="38" t="str">
        <f aca="false">IF(OR($A57="",'Sales history'!$O57=0),"",'Sales history'!$S57)</f>
        <v/>
      </c>
      <c r="M57" s="39" t="str">
        <f aca="false">IF(AND($A57&lt;&gt;"",'Sales history'!$O57&gt;0,$E57&lt;&gt;""),ROUNDUP(Settings!$B$5*SQRT($E57*L57^2+K57^2*N($F57)^2),0),"")</f>
        <v/>
      </c>
      <c r="N57" s="39" t="str">
        <f aca="false">IF(AND($A57&lt;&gt;"",'Sales history'!$O57&gt;0,$E57&lt;&gt;""),ROUNDUP(K57*$E57+M57,0),"")</f>
        <v/>
      </c>
      <c r="O57" s="39" t="str">
        <f aca="false">IF($A57="","",N($G57)+N($H57))</f>
        <v/>
      </c>
      <c r="P57" s="40" t="str">
        <f aca="false">IF(AND(AND($A57&lt;&gt;"",'Sales history'!$O57&gt;0,$E57&lt;&gt;""),N(K57)&gt;0),MAX(0,N($G57))/K57,"")</f>
        <v/>
      </c>
      <c r="Q57" s="40" t="str">
        <f aca="false">IF(AND(AND($A57&lt;&gt;"",'Sales history'!$O57&gt;0,$E57&lt;&gt;""),N(K57)&gt;0),MAX(0,(O57-N57)/K57),"")</f>
        <v/>
      </c>
      <c r="R57" s="41" t="str">
        <f aca="false">IF($A57="","",IF('Sales history'!$O57=0,"Need sales history",IF($E57="","Need lead time",IF(K57=0,"No demand",IF(N($G57)&lt;=0,"Out of stock",IF(O57&lt;=N57,"Order now",IF(Q57&lt;=Settings!$B$7,"Order soon","OK")))))))</f>
        <v/>
      </c>
      <c r="S57" s="39" t="str">
        <f aca="false">IF(OR(R57="Out of stock",R57="Order now",R57="Order soon"),IF(N57+K57*Settings!$B$6-O57&lt;=0,0,IF(N($J57)&gt;0,CEILING(MAX(N57+K57*Settings!$B$6-O57,N($I57)),$J57),ROUNDUP(MAX(N57+K57*Settings!$B$6-O57,N($I57)),0))),"")</f>
        <v/>
      </c>
      <c r="T57" s="42" t="str">
        <f aca="false">IF(AND(ISNUMBER(S57),ISNUMBER($D57)),S57*$D57,"")</f>
        <v/>
      </c>
    </row>
    <row r="58" customFormat="false" ht="15" hidden="false" customHeight="false" outlineLevel="0" collapsed="false">
      <c r="A58" s="34"/>
      <c r="B58" s="34"/>
      <c r="C58" s="34"/>
      <c r="D58" s="35"/>
      <c r="E58" s="36"/>
      <c r="F58" s="36"/>
      <c r="G58" s="37"/>
      <c r="H58" s="37"/>
      <c r="I58" s="37"/>
      <c r="J58" s="37"/>
      <c r="K58" s="38" t="str">
        <f aca="false">IF(OR($A58="",'Sales history'!$O58=0),"",'Sales history'!$R58)</f>
        <v/>
      </c>
      <c r="L58" s="38" t="str">
        <f aca="false">IF(OR($A58="",'Sales history'!$O58=0),"",'Sales history'!$S58)</f>
        <v/>
      </c>
      <c r="M58" s="39" t="str">
        <f aca="false">IF(AND($A58&lt;&gt;"",'Sales history'!$O58&gt;0,$E58&lt;&gt;""),ROUNDUP(Settings!$B$5*SQRT($E58*L58^2+K58^2*N($F58)^2),0),"")</f>
        <v/>
      </c>
      <c r="N58" s="39" t="str">
        <f aca="false">IF(AND($A58&lt;&gt;"",'Sales history'!$O58&gt;0,$E58&lt;&gt;""),ROUNDUP(K58*$E58+M58,0),"")</f>
        <v/>
      </c>
      <c r="O58" s="39" t="str">
        <f aca="false">IF($A58="","",N($G58)+N($H58))</f>
        <v/>
      </c>
      <c r="P58" s="40" t="str">
        <f aca="false">IF(AND(AND($A58&lt;&gt;"",'Sales history'!$O58&gt;0,$E58&lt;&gt;""),N(K58)&gt;0),MAX(0,N($G58))/K58,"")</f>
        <v/>
      </c>
      <c r="Q58" s="40" t="str">
        <f aca="false">IF(AND(AND($A58&lt;&gt;"",'Sales history'!$O58&gt;0,$E58&lt;&gt;""),N(K58)&gt;0),MAX(0,(O58-N58)/K58),"")</f>
        <v/>
      </c>
      <c r="R58" s="41" t="str">
        <f aca="false">IF($A58="","",IF('Sales history'!$O58=0,"Need sales history",IF($E58="","Need lead time",IF(K58=0,"No demand",IF(N($G58)&lt;=0,"Out of stock",IF(O58&lt;=N58,"Order now",IF(Q58&lt;=Settings!$B$7,"Order soon","OK")))))))</f>
        <v/>
      </c>
      <c r="S58" s="39" t="str">
        <f aca="false">IF(OR(R58="Out of stock",R58="Order now",R58="Order soon"),IF(N58+K58*Settings!$B$6-O58&lt;=0,0,IF(N($J58)&gt;0,CEILING(MAX(N58+K58*Settings!$B$6-O58,N($I58)),$J58),ROUNDUP(MAX(N58+K58*Settings!$B$6-O58,N($I58)),0))),"")</f>
        <v/>
      </c>
      <c r="T58" s="42" t="str">
        <f aca="false">IF(AND(ISNUMBER(S58),ISNUMBER($D58)),S58*$D58,"")</f>
        <v/>
      </c>
    </row>
    <row r="59" customFormat="false" ht="15" hidden="false" customHeight="false" outlineLevel="0" collapsed="false">
      <c r="A59" s="34"/>
      <c r="B59" s="34"/>
      <c r="C59" s="34"/>
      <c r="D59" s="35"/>
      <c r="E59" s="36"/>
      <c r="F59" s="36"/>
      <c r="G59" s="37"/>
      <c r="H59" s="37"/>
      <c r="I59" s="37"/>
      <c r="J59" s="37"/>
      <c r="K59" s="38" t="str">
        <f aca="false">IF(OR($A59="",'Sales history'!$O59=0),"",'Sales history'!$R59)</f>
        <v/>
      </c>
      <c r="L59" s="38" t="str">
        <f aca="false">IF(OR($A59="",'Sales history'!$O59=0),"",'Sales history'!$S59)</f>
        <v/>
      </c>
      <c r="M59" s="39" t="str">
        <f aca="false">IF(AND($A59&lt;&gt;"",'Sales history'!$O59&gt;0,$E59&lt;&gt;""),ROUNDUP(Settings!$B$5*SQRT($E59*L59^2+K59^2*N($F59)^2),0),"")</f>
        <v/>
      </c>
      <c r="N59" s="39" t="str">
        <f aca="false">IF(AND($A59&lt;&gt;"",'Sales history'!$O59&gt;0,$E59&lt;&gt;""),ROUNDUP(K59*$E59+M59,0),"")</f>
        <v/>
      </c>
      <c r="O59" s="39" t="str">
        <f aca="false">IF($A59="","",N($G59)+N($H59))</f>
        <v/>
      </c>
      <c r="P59" s="40" t="str">
        <f aca="false">IF(AND(AND($A59&lt;&gt;"",'Sales history'!$O59&gt;0,$E59&lt;&gt;""),N(K59)&gt;0),MAX(0,N($G59))/K59,"")</f>
        <v/>
      </c>
      <c r="Q59" s="40" t="str">
        <f aca="false">IF(AND(AND($A59&lt;&gt;"",'Sales history'!$O59&gt;0,$E59&lt;&gt;""),N(K59)&gt;0),MAX(0,(O59-N59)/K59),"")</f>
        <v/>
      </c>
      <c r="R59" s="41" t="str">
        <f aca="false">IF($A59="","",IF('Sales history'!$O59=0,"Need sales history",IF($E59="","Need lead time",IF(K59=0,"No demand",IF(N($G59)&lt;=0,"Out of stock",IF(O59&lt;=N59,"Order now",IF(Q59&lt;=Settings!$B$7,"Order soon","OK")))))))</f>
        <v/>
      </c>
      <c r="S59" s="39" t="str">
        <f aca="false">IF(OR(R59="Out of stock",R59="Order now",R59="Order soon"),IF(N59+K59*Settings!$B$6-O59&lt;=0,0,IF(N($J59)&gt;0,CEILING(MAX(N59+K59*Settings!$B$6-O59,N($I59)),$J59),ROUNDUP(MAX(N59+K59*Settings!$B$6-O59,N($I59)),0))),"")</f>
        <v/>
      </c>
      <c r="T59" s="42" t="str">
        <f aca="false">IF(AND(ISNUMBER(S59),ISNUMBER($D59)),S59*$D59,"")</f>
        <v/>
      </c>
    </row>
    <row r="60" customFormat="false" ht="15" hidden="false" customHeight="false" outlineLevel="0" collapsed="false">
      <c r="A60" s="34"/>
      <c r="B60" s="34"/>
      <c r="C60" s="34"/>
      <c r="D60" s="35"/>
      <c r="E60" s="36"/>
      <c r="F60" s="36"/>
      <c r="G60" s="37"/>
      <c r="H60" s="37"/>
      <c r="I60" s="37"/>
      <c r="J60" s="37"/>
      <c r="K60" s="38" t="str">
        <f aca="false">IF(OR($A60="",'Sales history'!$O60=0),"",'Sales history'!$R60)</f>
        <v/>
      </c>
      <c r="L60" s="38" t="str">
        <f aca="false">IF(OR($A60="",'Sales history'!$O60=0),"",'Sales history'!$S60)</f>
        <v/>
      </c>
      <c r="M60" s="39" t="str">
        <f aca="false">IF(AND($A60&lt;&gt;"",'Sales history'!$O60&gt;0,$E60&lt;&gt;""),ROUNDUP(Settings!$B$5*SQRT($E60*L60^2+K60^2*N($F60)^2),0),"")</f>
        <v/>
      </c>
      <c r="N60" s="39" t="str">
        <f aca="false">IF(AND($A60&lt;&gt;"",'Sales history'!$O60&gt;0,$E60&lt;&gt;""),ROUNDUP(K60*$E60+M60,0),"")</f>
        <v/>
      </c>
      <c r="O60" s="39" t="str">
        <f aca="false">IF($A60="","",N($G60)+N($H60))</f>
        <v/>
      </c>
      <c r="P60" s="40" t="str">
        <f aca="false">IF(AND(AND($A60&lt;&gt;"",'Sales history'!$O60&gt;0,$E60&lt;&gt;""),N(K60)&gt;0),MAX(0,N($G60))/K60,"")</f>
        <v/>
      </c>
      <c r="Q60" s="40" t="str">
        <f aca="false">IF(AND(AND($A60&lt;&gt;"",'Sales history'!$O60&gt;0,$E60&lt;&gt;""),N(K60)&gt;0),MAX(0,(O60-N60)/K60),"")</f>
        <v/>
      </c>
      <c r="R60" s="41" t="str">
        <f aca="false">IF($A60="","",IF('Sales history'!$O60=0,"Need sales history",IF($E60="","Need lead time",IF(K60=0,"No demand",IF(N($G60)&lt;=0,"Out of stock",IF(O60&lt;=N60,"Order now",IF(Q60&lt;=Settings!$B$7,"Order soon","OK")))))))</f>
        <v/>
      </c>
      <c r="S60" s="39" t="str">
        <f aca="false">IF(OR(R60="Out of stock",R60="Order now",R60="Order soon"),IF(N60+K60*Settings!$B$6-O60&lt;=0,0,IF(N($J60)&gt;0,CEILING(MAX(N60+K60*Settings!$B$6-O60,N($I60)),$J60),ROUNDUP(MAX(N60+K60*Settings!$B$6-O60,N($I60)),0))),"")</f>
        <v/>
      </c>
      <c r="T60" s="42" t="str">
        <f aca="false">IF(AND(ISNUMBER(S60),ISNUMBER($D60)),S60*$D60,"")</f>
        <v/>
      </c>
    </row>
    <row r="61" customFormat="false" ht="15" hidden="false" customHeight="false" outlineLevel="0" collapsed="false">
      <c r="A61" s="34"/>
      <c r="B61" s="34"/>
      <c r="C61" s="34"/>
      <c r="D61" s="35"/>
      <c r="E61" s="36"/>
      <c r="F61" s="36"/>
      <c r="G61" s="37"/>
      <c r="H61" s="37"/>
      <c r="I61" s="37"/>
      <c r="J61" s="37"/>
      <c r="K61" s="38" t="str">
        <f aca="false">IF(OR($A61="",'Sales history'!$O61=0),"",'Sales history'!$R61)</f>
        <v/>
      </c>
      <c r="L61" s="38" t="str">
        <f aca="false">IF(OR($A61="",'Sales history'!$O61=0),"",'Sales history'!$S61)</f>
        <v/>
      </c>
      <c r="M61" s="39" t="str">
        <f aca="false">IF(AND($A61&lt;&gt;"",'Sales history'!$O61&gt;0,$E61&lt;&gt;""),ROUNDUP(Settings!$B$5*SQRT($E61*L61^2+K61^2*N($F61)^2),0),"")</f>
        <v/>
      </c>
      <c r="N61" s="39" t="str">
        <f aca="false">IF(AND($A61&lt;&gt;"",'Sales history'!$O61&gt;0,$E61&lt;&gt;""),ROUNDUP(K61*$E61+M61,0),"")</f>
        <v/>
      </c>
      <c r="O61" s="39" t="str">
        <f aca="false">IF($A61="","",N($G61)+N($H61))</f>
        <v/>
      </c>
      <c r="P61" s="40" t="str">
        <f aca="false">IF(AND(AND($A61&lt;&gt;"",'Sales history'!$O61&gt;0,$E61&lt;&gt;""),N(K61)&gt;0),MAX(0,N($G61))/K61,"")</f>
        <v/>
      </c>
      <c r="Q61" s="40" t="str">
        <f aca="false">IF(AND(AND($A61&lt;&gt;"",'Sales history'!$O61&gt;0,$E61&lt;&gt;""),N(K61)&gt;0),MAX(0,(O61-N61)/K61),"")</f>
        <v/>
      </c>
      <c r="R61" s="41" t="str">
        <f aca="false">IF($A61="","",IF('Sales history'!$O61=0,"Need sales history",IF($E61="","Need lead time",IF(K61=0,"No demand",IF(N($G61)&lt;=0,"Out of stock",IF(O61&lt;=N61,"Order now",IF(Q61&lt;=Settings!$B$7,"Order soon","OK")))))))</f>
        <v/>
      </c>
      <c r="S61" s="39" t="str">
        <f aca="false">IF(OR(R61="Out of stock",R61="Order now",R61="Order soon"),IF(N61+K61*Settings!$B$6-O61&lt;=0,0,IF(N($J61)&gt;0,CEILING(MAX(N61+K61*Settings!$B$6-O61,N($I61)),$J61),ROUNDUP(MAX(N61+K61*Settings!$B$6-O61,N($I61)),0))),"")</f>
        <v/>
      </c>
      <c r="T61" s="42" t="str">
        <f aca="false">IF(AND(ISNUMBER(S61),ISNUMBER($D61)),S61*$D61,"")</f>
        <v/>
      </c>
    </row>
    <row r="62" customFormat="false" ht="15" hidden="false" customHeight="false" outlineLevel="0" collapsed="false">
      <c r="A62" s="34"/>
      <c r="B62" s="34"/>
      <c r="C62" s="34"/>
      <c r="D62" s="35"/>
      <c r="E62" s="36"/>
      <c r="F62" s="36"/>
      <c r="G62" s="37"/>
      <c r="H62" s="37"/>
      <c r="I62" s="37"/>
      <c r="J62" s="37"/>
      <c r="K62" s="38" t="str">
        <f aca="false">IF(OR($A62="",'Sales history'!$O62=0),"",'Sales history'!$R62)</f>
        <v/>
      </c>
      <c r="L62" s="38" t="str">
        <f aca="false">IF(OR($A62="",'Sales history'!$O62=0),"",'Sales history'!$S62)</f>
        <v/>
      </c>
      <c r="M62" s="39" t="str">
        <f aca="false">IF(AND($A62&lt;&gt;"",'Sales history'!$O62&gt;0,$E62&lt;&gt;""),ROUNDUP(Settings!$B$5*SQRT($E62*L62^2+K62^2*N($F62)^2),0),"")</f>
        <v/>
      </c>
      <c r="N62" s="39" t="str">
        <f aca="false">IF(AND($A62&lt;&gt;"",'Sales history'!$O62&gt;0,$E62&lt;&gt;""),ROUNDUP(K62*$E62+M62,0),"")</f>
        <v/>
      </c>
      <c r="O62" s="39" t="str">
        <f aca="false">IF($A62="","",N($G62)+N($H62))</f>
        <v/>
      </c>
      <c r="P62" s="40" t="str">
        <f aca="false">IF(AND(AND($A62&lt;&gt;"",'Sales history'!$O62&gt;0,$E62&lt;&gt;""),N(K62)&gt;0),MAX(0,N($G62))/K62,"")</f>
        <v/>
      </c>
      <c r="Q62" s="40" t="str">
        <f aca="false">IF(AND(AND($A62&lt;&gt;"",'Sales history'!$O62&gt;0,$E62&lt;&gt;""),N(K62)&gt;0),MAX(0,(O62-N62)/K62),"")</f>
        <v/>
      </c>
      <c r="R62" s="41" t="str">
        <f aca="false">IF($A62="","",IF('Sales history'!$O62=0,"Need sales history",IF($E62="","Need lead time",IF(K62=0,"No demand",IF(N($G62)&lt;=0,"Out of stock",IF(O62&lt;=N62,"Order now",IF(Q62&lt;=Settings!$B$7,"Order soon","OK")))))))</f>
        <v/>
      </c>
      <c r="S62" s="39" t="str">
        <f aca="false">IF(OR(R62="Out of stock",R62="Order now",R62="Order soon"),IF(N62+K62*Settings!$B$6-O62&lt;=0,0,IF(N($J62)&gt;0,CEILING(MAX(N62+K62*Settings!$B$6-O62,N($I62)),$J62),ROUNDUP(MAX(N62+K62*Settings!$B$6-O62,N($I62)),0))),"")</f>
        <v/>
      </c>
      <c r="T62" s="42" t="str">
        <f aca="false">IF(AND(ISNUMBER(S62),ISNUMBER($D62)),S62*$D62,"")</f>
        <v/>
      </c>
    </row>
    <row r="63" customFormat="false" ht="15" hidden="false" customHeight="false" outlineLevel="0" collapsed="false">
      <c r="A63" s="34"/>
      <c r="B63" s="34"/>
      <c r="C63" s="34"/>
      <c r="D63" s="35"/>
      <c r="E63" s="36"/>
      <c r="F63" s="36"/>
      <c r="G63" s="37"/>
      <c r="H63" s="37"/>
      <c r="I63" s="37"/>
      <c r="J63" s="37"/>
      <c r="K63" s="38" t="str">
        <f aca="false">IF(OR($A63="",'Sales history'!$O63=0),"",'Sales history'!$R63)</f>
        <v/>
      </c>
      <c r="L63" s="38" t="str">
        <f aca="false">IF(OR($A63="",'Sales history'!$O63=0),"",'Sales history'!$S63)</f>
        <v/>
      </c>
      <c r="M63" s="39" t="str">
        <f aca="false">IF(AND($A63&lt;&gt;"",'Sales history'!$O63&gt;0,$E63&lt;&gt;""),ROUNDUP(Settings!$B$5*SQRT($E63*L63^2+K63^2*N($F63)^2),0),"")</f>
        <v/>
      </c>
      <c r="N63" s="39" t="str">
        <f aca="false">IF(AND($A63&lt;&gt;"",'Sales history'!$O63&gt;0,$E63&lt;&gt;""),ROUNDUP(K63*$E63+M63,0),"")</f>
        <v/>
      </c>
      <c r="O63" s="39" t="str">
        <f aca="false">IF($A63="","",N($G63)+N($H63))</f>
        <v/>
      </c>
      <c r="P63" s="40" t="str">
        <f aca="false">IF(AND(AND($A63&lt;&gt;"",'Sales history'!$O63&gt;0,$E63&lt;&gt;""),N(K63)&gt;0),MAX(0,N($G63))/K63,"")</f>
        <v/>
      </c>
      <c r="Q63" s="40" t="str">
        <f aca="false">IF(AND(AND($A63&lt;&gt;"",'Sales history'!$O63&gt;0,$E63&lt;&gt;""),N(K63)&gt;0),MAX(0,(O63-N63)/K63),"")</f>
        <v/>
      </c>
      <c r="R63" s="41" t="str">
        <f aca="false">IF($A63="","",IF('Sales history'!$O63=0,"Need sales history",IF($E63="","Need lead time",IF(K63=0,"No demand",IF(N($G63)&lt;=0,"Out of stock",IF(O63&lt;=N63,"Order now",IF(Q63&lt;=Settings!$B$7,"Order soon","OK")))))))</f>
        <v/>
      </c>
      <c r="S63" s="39" t="str">
        <f aca="false">IF(OR(R63="Out of stock",R63="Order now",R63="Order soon"),IF(N63+K63*Settings!$B$6-O63&lt;=0,0,IF(N($J63)&gt;0,CEILING(MAX(N63+K63*Settings!$B$6-O63,N($I63)),$J63),ROUNDUP(MAX(N63+K63*Settings!$B$6-O63,N($I63)),0))),"")</f>
        <v/>
      </c>
      <c r="T63" s="42" t="str">
        <f aca="false">IF(AND(ISNUMBER(S63),ISNUMBER($D63)),S63*$D63,"")</f>
        <v/>
      </c>
    </row>
    <row r="64" customFormat="false" ht="15" hidden="false" customHeight="false" outlineLevel="0" collapsed="false">
      <c r="A64" s="34"/>
      <c r="B64" s="34"/>
      <c r="C64" s="34"/>
      <c r="D64" s="35"/>
      <c r="E64" s="36"/>
      <c r="F64" s="36"/>
      <c r="G64" s="37"/>
      <c r="H64" s="37"/>
      <c r="I64" s="37"/>
      <c r="J64" s="37"/>
      <c r="K64" s="38" t="str">
        <f aca="false">IF(OR($A64="",'Sales history'!$O64=0),"",'Sales history'!$R64)</f>
        <v/>
      </c>
      <c r="L64" s="38" t="str">
        <f aca="false">IF(OR($A64="",'Sales history'!$O64=0),"",'Sales history'!$S64)</f>
        <v/>
      </c>
      <c r="M64" s="39" t="str">
        <f aca="false">IF(AND($A64&lt;&gt;"",'Sales history'!$O64&gt;0,$E64&lt;&gt;""),ROUNDUP(Settings!$B$5*SQRT($E64*L64^2+K64^2*N($F64)^2),0),"")</f>
        <v/>
      </c>
      <c r="N64" s="39" t="str">
        <f aca="false">IF(AND($A64&lt;&gt;"",'Sales history'!$O64&gt;0,$E64&lt;&gt;""),ROUNDUP(K64*$E64+M64,0),"")</f>
        <v/>
      </c>
      <c r="O64" s="39" t="str">
        <f aca="false">IF($A64="","",N($G64)+N($H64))</f>
        <v/>
      </c>
      <c r="P64" s="40" t="str">
        <f aca="false">IF(AND(AND($A64&lt;&gt;"",'Sales history'!$O64&gt;0,$E64&lt;&gt;""),N(K64)&gt;0),MAX(0,N($G64))/K64,"")</f>
        <v/>
      </c>
      <c r="Q64" s="40" t="str">
        <f aca="false">IF(AND(AND($A64&lt;&gt;"",'Sales history'!$O64&gt;0,$E64&lt;&gt;""),N(K64)&gt;0),MAX(0,(O64-N64)/K64),"")</f>
        <v/>
      </c>
      <c r="R64" s="41" t="str">
        <f aca="false">IF($A64="","",IF('Sales history'!$O64=0,"Need sales history",IF($E64="","Need lead time",IF(K64=0,"No demand",IF(N($G64)&lt;=0,"Out of stock",IF(O64&lt;=N64,"Order now",IF(Q64&lt;=Settings!$B$7,"Order soon","OK")))))))</f>
        <v/>
      </c>
      <c r="S64" s="39" t="str">
        <f aca="false">IF(OR(R64="Out of stock",R64="Order now",R64="Order soon"),IF(N64+K64*Settings!$B$6-O64&lt;=0,0,IF(N($J64)&gt;0,CEILING(MAX(N64+K64*Settings!$B$6-O64,N($I64)),$J64),ROUNDUP(MAX(N64+K64*Settings!$B$6-O64,N($I64)),0))),"")</f>
        <v/>
      </c>
      <c r="T64" s="42" t="str">
        <f aca="false">IF(AND(ISNUMBER(S64),ISNUMBER($D64)),S64*$D64,"")</f>
        <v/>
      </c>
    </row>
    <row r="65" customFormat="false" ht="15" hidden="false" customHeight="false" outlineLevel="0" collapsed="false">
      <c r="A65" s="34"/>
      <c r="B65" s="34"/>
      <c r="C65" s="34"/>
      <c r="D65" s="35"/>
      <c r="E65" s="36"/>
      <c r="F65" s="36"/>
      <c r="G65" s="37"/>
      <c r="H65" s="37"/>
      <c r="I65" s="37"/>
      <c r="J65" s="37"/>
      <c r="K65" s="38" t="str">
        <f aca="false">IF(OR($A65="",'Sales history'!$O65=0),"",'Sales history'!$R65)</f>
        <v/>
      </c>
      <c r="L65" s="38" t="str">
        <f aca="false">IF(OR($A65="",'Sales history'!$O65=0),"",'Sales history'!$S65)</f>
        <v/>
      </c>
      <c r="M65" s="39" t="str">
        <f aca="false">IF(AND($A65&lt;&gt;"",'Sales history'!$O65&gt;0,$E65&lt;&gt;""),ROUNDUP(Settings!$B$5*SQRT($E65*L65^2+K65^2*N($F65)^2),0),"")</f>
        <v/>
      </c>
      <c r="N65" s="39" t="str">
        <f aca="false">IF(AND($A65&lt;&gt;"",'Sales history'!$O65&gt;0,$E65&lt;&gt;""),ROUNDUP(K65*$E65+M65,0),"")</f>
        <v/>
      </c>
      <c r="O65" s="39" t="str">
        <f aca="false">IF($A65="","",N($G65)+N($H65))</f>
        <v/>
      </c>
      <c r="P65" s="40" t="str">
        <f aca="false">IF(AND(AND($A65&lt;&gt;"",'Sales history'!$O65&gt;0,$E65&lt;&gt;""),N(K65)&gt;0),MAX(0,N($G65))/K65,"")</f>
        <v/>
      </c>
      <c r="Q65" s="40" t="str">
        <f aca="false">IF(AND(AND($A65&lt;&gt;"",'Sales history'!$O65&gt;0,$E65&lt;&gt;""),N(K65)&gt;0),MAX(0,(O65-N65)/K65),"")</f>
        <v/>
      </c>
      <c r="R65" s="41" t="str">
        <f aca="false">IF($A65="","",IF('Sales history'!$O65=0,"Need sales history",IF($E65="","Need lead time",IF(K65=0,"No demand",IF(N($G65)&lt;=0,"Out of stock",IF(O65&lt;=N65,"Order now",IF(Q65&lt;=Settings!$B$7,"Order soon","OK")))))))</f>
        <v/>
      </c>
      <c r="S65" s="39" t="str">
        <f aca="false">IF(OR(R65="Out of stock",R65="Order now",R65="Order soon"),IF(N65+K65*Settings!$B$6-O65&lt;=0,0,IF(N($J65)&gt;0,CEILING(MAX(N65+K65*Settings!$B$6-O65,N($I65)),$J65),ROUNDUP(MAX(N65+K65*Settings!$B$6-O65,N($I65)),0))),"")</f>
        <v/>
      </c>
      <c r="T65" s="42" t="str">
        <f aca="false">IF(AND(ISNUMBER(S65),ISNUMBER($D65)),S65*$D65,"")</f>
        <v/>
      </c>
    </row>
    <row r="66" customFormat="false" ht="15" hidden="false" customHeight="false" outlineLevel="0" collapsed="false">
      <c r="A66" s="34"/>
      <c r="B66" s="34"/>
      <c r="C66" s="34"/>
      <c r="D66" s="35"/>
      <c r="E66" s="36"/>
      <c r="F66" s="36"/>
      <c r="G66" s="37"/>
      <c r="H66" s="37"/>
      <c r="I66" s="37"/>
      <c r="J66" s="37"/>
      <c r="K66" s="38" t="str">
        <f aca="false">IF(OR($A66="",'Sales history'!$O66=0),"",'Sales history'!$R66)</f>
        <v/>
      </c>
      <c r="L66" s="38" t="str">
        <f aca="false">IF(OR($A66="",'Sales history'!$O66=0),"",'Sales history'!$S66)</f>
        <v/>
      </c>
      <c r="M66" s="39" t="str">
        <f aca="false">IF(AND($A66&lt;&gt;"",'Sales history'!$O66&gt;0,$E66&lt;&gt;""),ROUNDUP(Settings!$B$5*SQRT($E66*L66^2+K66^2*N($F66)^2),0),"")</f>
        <v/>
      </c>
      <c r="N66" s="39" t="str">
        <f aca="false">IF(AND($A66&lt;&gt;"",'Sales history'!$O66&gt;0,$E66&lt;&gt;""),ROUNDUP(K66*$E66+M66,0),"")</f>
        <v/>
      </c>
      <c r="O66" s="39" t="str">
        <f aca="false">IF($A66="","",N($G66)+N($H66))</f>
        <v/>
      </c>
      <c r="P66" s="40" t="str">
        <f aca="false">IF(AND(AND($A66&lt;&gt;"",'Sales history'!$O66&gt;0,$E66&lt;&gt;""),N(K66)&gt;0),MAX(0,N($G66))/K66,"")</f>
        <v/>
      </c>
      <c r="Q66" s="40" t="str">
        <f aca="false">IF(AND(AND($A66&lt;&gt;"",'Sales history'!$O66&gt;0,$E66&lt;&gt;""),N(K66)&gt;0),MAX(0,(O66-N66)/K66),"")</f>
        <v/>
      </c>
      <c r="R66" s="41" t="str">
        <f aca="false">IF($A66="","",IF('Sales history'!$O66=0,"Need sales history",IF($E66="","Need lead time",IF(K66=0,"No demand",IF(N($G66)&lt;=0,"Out of stock",IF(O66&lt;=N66,"Order now",IF(Q66&lt;=Settings!$B$7,"Order soon","OK")))))))</f>
        <v/>
      </c>
      <c r="S66" s="39" t="str">
        <f aca="false">IF(OR(R66="Out of stock",R66="Order now",R66="Order soon"),IF(N66+K66*Settings!$B$6-O66&lt;=0,0,IF(N($J66)&gt;0,CEILING(MAX(N66+K66*Settings!$B$6-O66,N($I66)),$J66),ROUNDUP(MAX(N66+K66*Settings!$B$6-O66,N($I66)),0))),"")</f>
        <v/>
      </c>
      <c r="T66" s="42" t="str">
        <f aca="false">IF(AND(ISNUMBER(S66),ISNUMBER($D66)),S66*$D66,"")</f>
        <v/>
      </c>
    </row>
    <row r="67" customFormat="false" ht="15" hidden="false" customHeight="false" outlineLevel="0" collapsed="false">
      <c r="A67" s="34"/>
      <c r="B67" s="34"/>
      <c r="C67" s="34"/>
      <c r="D67" s="35"/>
      <c r="E67" s="36"/>
      <c r="F67" s="36"/>
      <c r="G67" s="37"/>
      <c r="H67" s="37"/>
      <c r="I67" s="37"/>
      <c r="J67" s="37"/>
      <c r="K67" s="38" t="str">
        <f aca="false">IF(OR($A67="",'Sales history'!$O67=0),"",'Sales history'!$R67)</f>
        <v/>
      </c>
      <c r="L67" s="38" t="str">
        <f aca="false">IF(OR($A67="",'Sales history'!$O67=0),"",'Sales history'!$S67)</f>
        <v/>
      </c>
      <c r="M67" s="39" t="str">
        <f aca="false">IF(AND($A67&lt;&gt;"",'Sales history'!$O67&gt;0,$E67&lt;&gt;""),ROUNDUP(Settings!$B$5*SQRT($E67*L67^2+K67^2*N($F67)^2),0),"")</f>
        <v/>
      </c>
      <c r="N67" s="39" t="str">
        <f aca="false">IF(AND($A67&lt;&gt;"",'Sales history'!$O67&gt;0,$E67&lt;&gt;""),ROUNDUP(K67*$E67+M67,0),"")</f>
        <v/>
      </c>
      <c r="O67" s="39" t="str">
        <f aca="false">IF($A67="","",N($G67)+N($H67))</f>
        <v/>
      </c>
      <c r="P67" s="40" t="str">
        <f aca="false">IF(AND(AND($A67&lt;&gt;"",'Sales history'!$O67&gt;0,$E67&lt;&gt;""),N(K67)&gt;0),MAX(0,N($G67))/K67,"")</f>
        <v/>
      </c>
      <c r="Q67" s="40" t="str">
        <f aca="false">IF(AND(AND($A67&lt;&gt;"",'Sales history'!$O67&gt;0,$E67&lt;&gt;""),N(K67)&gt;0),MAX(0,(O67-N67)/K67),"")</f>
        <v/>
      </c>
      <c r="R67" s="41" t="str">
        <f aca="false">IF($A67="","",IF('Sales history'!$O67=0,"Need sales history",IF($E67="","Need lead time",IF(K67=0,"No demand",IF(N($G67)&lt;=0,"Out of stock",IF(O67&lt;=N67,"Order now",IF(Q67&lt;=Settings!$B$7,"Order soon","OK")))))))</f>
        <v/>
      </c>
      <c r="S67" s="39" t="str">
        <f aca="false">IF(OR(R67="Out of stock",R67="Order now",R67="Order soon"),IF(N67+K67*Settings!$B$6-O67&lt;=0,0,IF(N($J67)&gt;0,CEILING(MAX(N67+K67*Settings!$B$6-O67,N($I67)),$J67),ROUNDUP(MAX(N67+K67*Settings!$B$6-O67,N($I67)),0))),"")</f>
        <v/>
      </c>
      <c r="T67" s="42" t="str">
        <f aca="false">IF(AND(ISNUMBER(S67),ISNUMBER($D67)),S67*$D67,"")</f>
        <v/>
      </c>
    </row>
    <row r="68" customFormat="false" ht="15" hidden="false" customHeight="false" outlineLevel="0" collapsed="false">
      <c r="A68" s="34"/>
      <c r="B68" s="34"/>
      <c r="C68" s="34"/>
      <c r="D68" s="35"/>
      <c r="E68" s="36"/>
      <c r="F68" s="36"/>
      <c r="G68" s="37"/>
      <c r="H68" s="37"/>
      <c r="I68" s="37"/>
      <c r="J68" s="37"/>
      <c r="K68" s="38" t="str">
        <f aca="false">IF(OR($A68="",'Sales history'!$O68=0),"",'Sales history'!$R68)</f>
        <v/>
      </c>
      <c r="L68" s="38" t="str">
        <f aca="false">IF(OR($A68="",'Sales history'!$O68=0),"",'Sales history'!$S68)</f>
        <v/>
      </c>
      <c r="M68" s="39" t="str">
        <f aca="false">IF(AND($A68&lt;&gt;"",'Sales history'!$O68&gt;0,$E68&lt;&gt;""),ROUNDUP(Settings!$B$5*SQRT($E68*L68^2+K68^2*N($F68)^2),0),"")</f>
        <v/>
      </c>
      <c r="N68" s="39" t="str">
        <f aca="false">IF(AND($A68&lt;&gt;"",'Sales history'!$O68&gt;0,$E68&lt;&gt;""),ROUNDUP(K68*$E68+M68,0),"")</f>
        <v/>
      </c>
      <c r="O68" s="39" t="str">
        <f aca="false">IF($A68="","",N($G68)+N($H68))</f>
        <v/>
      </c>
      <c r="P68" s="40" t="str">
        <f aca="false">IF(AND(AND($A68&lt;&gt;"",'Sales history'!$O68&gt;0,$E68&lt;&gt;""),N(K68)&gt;0),MAX(0,N($G68))/K68,"")</f>
        <v/>
      </c>
      <c r="Q68" s="40" t="str">
        <f aca="false">IF(AND(AND($A68&lt;&gt;"",'Sales history'!$O68&gt;0,$E68&lt;&gt;""),N(K68)&gt;0),MAX(0,(O68-N68)/K68),"")</f>
        <v/>
      </c>
      <c r="R68" s="41" t="str">
        <f aca="false">IF($A68="","",IF('Sales history'!$O68=0,"Need sales history",IF($E68="","Need lead time",IF(K68=0,"No demand",IF(N($G68)&lt;=0,"Out of stock",IF(O68&lt;=N68,"Order now",IF(Q68&lt;=Settings!$B$7,"Order soon","OK")))))))</f>
        <v/>
      </c>
      <c r="S68" s="39" t="str">
        <f aca="false">IF(OR(R68="Out of stock",R68="Order now",R68="Order soon"),IF(N68+K68*Settings!$B$6-O68&lt;=0,0,IF(N($J68)&gt;0,CEILING(MAX(N68+K68*Settings!$B$6-O68,N($I68)),$J68),ROUNDUP(MAX(N68+K68*Settings!$B$6-O68,N($I68)),0))),"")</f>
        <v/>
      </c>
      <c r="T68" s="42" t="str">
        <f aca="false">IF(AND(ISNUMBER(S68),ISNUMBER($D68)),S68*$D68,"")</f>
        <v/>
      </c>
    </row>
    <row r="69" customFormat="false" ht="15" hidden="false" customHeight="false" outlineLevel="0" collapsed="false">
      <c r="A69" s="34"/>
      <c r="B69" s="34"/>
      <c r="C69" s="34"/>
      <c r="D69" s="35"/>
      <c r="E69" s="36"/>
      <c r="F69" s="36"/>
      <c r="G69" s="37"/>
      <c r="H69" s="37"/>
      <c r="I69" s="37"/>
      <c r="J69" s="37"/>
      <c r="K69" s="38" t="str">
        <f aca="false">IF(OR($A69="",'Sales history'!$O69=0),"",'Sales history'!$R69)</f>
        <v/>
      </c>
      <c r="L69" s="38" t="str">
        <f aca="false">IF(OR($A69="",'Sales history'!$O69=0),"",'Sales history'!$S69)</f>
        <v/>
      </c>
      <c r="M69" s="39" t="str">
        <f aca="false">IF(AND($A69&lt;&gt;"",'Sales history'!$O69&gt;0,$E69&lt;&gt;""),ROUNDUP(Settings!$B$5*SQRT($E69*L69^2+K69^2*N($F69)^2),0),"")</f>
        <v/>
      </c>
      <c r="N69" s="39" t="str">
        <f aca="false">IF(AND($A69&lt;&gt;"",'Sales history'!$O69&gt;0,$E69&lt;&gt;""),ROUNDUP(K69*$E69+M69,0),"")</f>
        <v/>
      </c>
      <c r="O69" s="39" t="str">
        <f aca="false">IF($A69="","",N($G69)+N($H69))</f>
        <v/>
      </c>
      <c r="P69" s="40" t="str">
        <f aca="false">IF(AND(AND($A69&lt;&gt;"",'Sales history'!$O69&gt;0,$E69&lt;&gt;""),N(K69)&gt;0),MAX(0,N($G69))/K69,"")</f>
        <v/>
      </c>
      <c r="Q69" s="40" t="str">
        <f aca="false">IF(AND(AND($A69&lt;&gt;"",'Sales history'!$O69&gt;0,$E69&lt;&gt;""),N(K69)&gt;0),MAX(0,(O69-N69)/K69),"")</f>
        <v/>
      </c>
      <c r="R69" s="41" t="str">
        <f aca="false">IF($A69="","",IF('Sales history'!$O69=0,"Need sales history",IF($E69="","Need lead time",IF(K69=0,"No demand",IF(N($G69)&lt;=0,"Out of stock",IF(O69&lt;=N69,"Order now",IF(Q69&lt;=Settings!$B$7,"Order soon","OK")))))))</f>
        <v/>
      </c>
      <c r="S69" s="39" t="str">
        <f aca="false">IF(OR(R69="Out of stock",R69="Order now",R69="Order soon"),IF(N69+K69*Settings!$B$6-O69&lt;=0,0,IF(N($J69)&gt;0,CEILING(MAX(N69+K69*Settings!$B$6-O69,N($I69)),$J69),ROUNDUP(MAX(N69+K69*Settings!$B$6-O69,N($I69)),0))),"")</f>
        <v/>
      </c>
      <c r="T69" s="42" t="str">
        <f aca="false">IF(AND(ISNUMBER(S69),ISNUMBER($D69)),S69*$D69,"")</f>
        <v/>
      </c>
    </row>
    <row r="70" customFormat="false" ht="15" hidden="false" customHeight="false" outlineLevel="0" collapsed="false">
      <c r="A70" s="34"/>
      <c r="B70" s="34"/>
      <c r="C70" s="34"/>
      <c r="D70" s="35"/>
      <c r="E70" s="36"/>
      <c r="F70" s="36"/>
      <c r="G70" s="37"/>
      <c r="H70" s="37"/>
      <c r="I70" s="37"/>
      <c r="J70" s="37"/>
      <c r="K70" s="38" t="str">
        <f aca="false">IF(OR($A70="",'Sales history'!$O70=0),"",'Sales history'!$R70)</f>
        <v/>
      </c>
      <c r="L70" s="38" t="str">
        <f aca="false">IF(OR($A70="",'Sales history'!$O70=0),"",'Sales history'!$S70)</f>
        <v/>
      </c>
      <c r="M70" s="39" t="str">
        <f aca="false">IF(AND($A70&lt;&gt;"",'Sales history'!$O70&gt;0,$E70&lt;&gt;""),ROUNDUP(Settings!$B$5*SQRT($E70*L70^2+K70^2*N($F70)^2),0),"")</f>
        <v/>
      </c>
      <c r="N70" s="39" t="str">
        <f aca="false">IF(AND($A70&lt;&gt;"",'Sales history'!$O70&gt;0,$E70&lt;&gt;""),ROUNDUP(K70*$E70+M70,0),"")</f>
        <v/>
      </c>
      <c r="O70" s="39" t="str">
        <f aca="false">IF($A70="","",N($G70)+N($H70))</f>
        <v/>
      </c>
      <c r="P70" s="40" t="str">
        <f aca="false">IF(AND(AND($A70&lt;&gt;"",'Sales history'!$O70&gt;0,$E70&lt;&gt;""),N(K70)&gt;0),MAX(0,N($G70))/K70,"")</f>
        <v/>
      </c>
      <c r="Q70" s="40" t="str">
        <f aca="false">IF(AND(AND($A70&lt;&gt;"",'Sales history'!$O70&gt;0,$E70&lt;&gt;""),N(K70)&gt;0),MAX(0,(O70-N70)/K70),"")</f>
        <v/>
      </c>
      <c r="R70" s="41" t="str">
        <f aca="false">IF($A70="","",IF('Sales history'!$O70=0,"Need sales history",IF($E70="","Need lead time",IF(K70=0,"No demand",IF(N($G70)&lt;=0,"Out of stock",IF(O70&lt;=N70,"Order now",IF(Q70&lt;=Settings!$B$7,"Order soon","OK")))))))</f>
        <v/>
      </c>
      <c r="S70" s="39" t="str">
        <f aca="false">IF(OR(R70="Out of stock",R70="Order now",R70="Order soon"),IF(N70+K70*Settings!$B$6-O70&lt;=0,0,IF(N($J70)&gt;0,CEILING(MAX(N70+K70*Settings!$B$6-O70,N($I70)),$J70),ROUNDUP(MAX(N70+K70*Settings!$B$6-O70,N($I70)),0))),"")</f>
        <v/>
      </c>
      <c r="T70" s="42" t="str">
        <f aca="false">IF(AND(ISNUMBER(S70),ISNUMBER($D70)),S70*$D70,"")</f>
        <v/>
      </c>
    </row>
    <row r="71" customFormat="false" ht="15" hidden="false" customHeight="false" outlineLevel="0" collapsed="false">
      <c r="A71" s="34"/>
      <c r="B71" s="34"/>
      <c r="C71" s="34"/>
      <c r="D71" s="35"/>
      <c r="E71" s="36"/>
      <c r="F71" s="36"/>
      <c r="G71" s="37"/>
      <c r="H71" s="37"/>
      <c r="I71" s="37"/>
      <c r="J71" s="37"/>
      <c r="K71" s="38" t="str">
        <f aca="false">IF(OR($A71="",'Sales history'!$O71=0),"",'Sales history'!$R71)</f>
        <v/>
      </c>
      <c r="L71" s="38" t="str">
        <f aca="false">IF(OR($A71="",'Sales history'!$O71=0),"",'Sales history'!$S71)</f>
        <v/>
      </c>
      <c r="M71" s="39" t="str">
        <f aca="false">IF(AND($A71&lt;&gt;"",'Sales history'!$O71&gt;0,$E71&lt;&gt;""),ROUNDUP(Settings!$B$5*SQRT($E71*L71^2+K71^2*N($F71)^2),0),"")</f>
        <v/>
      </c>
      <c r="N71" s="39" t="str">
        <f aca="false">IF(AND($A71&lt;&gt;"",'Sales history'!$O71&gt;0,$E71&lt;&gt;""),ROUNDUP(K71*$E71+M71,0),"")</f>
        <v/>
      </c>
      <c r="O71" s="39" t="str">
        <f aca="false">IF($A71="","",N($G71)+N($H71))</f>
        <v/>
      </c>
      <c r="P71" s="40" t="str">
        <f aca="false">IF(AND(AND($A71&lt;&gt;"",'Sales history'!$O71&gt;0,$E71&lt;&gt;""),N(K71)&gt;0),MAX(0,N($G71))/K71,"")</f>
        <v/>
      </c>
      <c r="Q71" s="40" t="str">
        <f aca="false">IF(AND(AND($A71&lt;&gt;"",'Sales history'!$O71&gt;0,$E71&lt;&gt;""),N(K71)&gt;0),MAX(0,(O71-N71)/K71),"")</f>
        <v/>
      </c>
      <c r="R71" s="41" t="str">
        <f aca="false">IF($A71="","",IF('Sales history'!$O71=0,"Need sales history",IF($E71="","Need lead time",IF(K71=0,"No demand",IF(N($G71)&lt;=0,"Out of stock",IF(O71&lt;=N71,"Order now",IF(Q71&lt;=Settings!$B$7,"Order soon","OK")))))))</f>
        <v/>
      </c>
      <c r="S71" s="39" t="str">
        <f aca="false">IF(OR(R71="Out of stock",R71="Order now",R71="Order soon"),IF(N71+K71*Settings!$B$6-O71&lt;=0,0,IF(N($J71)&gt;0,CEILING(MAX(N71+K71*Settings!$B$6-O71,N($I71)),$J71),ROUNDUP(MAX(N71+K71*Settings!$B$6-O71,N($I71)),0))),"")</f>
        <v/>
      </c>
      <c r="T71" s="42" t="str">
        <f aca="false">IF(AND(ISNUMBER(S71),ISNUMBER($D71)),S71*$D71,"")</f>
        <v/>
      </c>
    </row>
    <row r="72" customFormat="false" ht="15" hidden="false" customHeight="false" outlineLevel="0" collapsed="false">
      <c r="A72" s="34"/>
      <c r="B72" s="34"/>
      <c r="C72" s="34"/>
      <c r="D72" s="35"/>
      <c r="E72" s="36"/>
      <c r="F72" s="36"/>
      <c r="G72" s="37"/>
      <c r="H72" s="37"/>
      <c r="I72" s="37"/>
      <c r="J72" s="37"/>
      <c r="K72" s="38" t="str">
        <f aca="false">IF(OR($A72="",'Sales history'!$O72=0),"",'Sales history'!$R72)</f>
        <v/>
      </c>
      <c r="L72" s="38" t="str">
        <f aca="false">IF(OR($A72="",'Sales history'!$O72=0),"",'Sales history'!$S72)</f>
        <v/>
      </c>
      <c r="M72" s="39" t="str">
        <f aca="false">IF(AND($A72&lt;&gt;"",'Sales history'!$O72&gt;0,$E72&lt;&gt;""),ROUNDUP(Settings!$B$5*SQRT($E72*L72^2+K72^2*N($F72)^2),0),"")</f>
        <v/>
      </c>
      <c r="N72" s="39" t="str">
        <f aca="false">IF(AND($A72&lt;&gt;"",'Sales history'!$O72&gt;0,$E72&lt;&gt;""),ROUNDUP(K72*$E72+M72,0),"")</f>
        <v/>
      </c>
      <c r="O72" s="39" t="str">
        <f aca="false">IF($A72="","",N($G72)+N($H72))</f>
        <v/>
      </c>
      <c r="P72" s="40" t="str">
        <f aca="false">IF(AND(AND($A72&lt;&gt;"",'Sales history'!$O72&gt;0,$E72&lt;&gt;""),N(K72)&gt;0),MAX(0,N($G72))/K72,"")</f>
        <v/>
      </c>
      <c r="Q72" s="40" t="str">
        <f aca="false">IF(AND(AND($A72&lt;&gt;"",'Sales history'!$O72&gt;0,$E72&lt;&gt;""),N(K72)&gt;0),MAX(0,(O72-N72)/K72),"")</f>
        <v/>
      </c>
      <c r="R72" s="41" t="str">
        <f aca="false">IF($A72="","",IF('Sales history'!$O72=0,"Need sales history",IF($E72="","Need lead time",IF(K72=0,"No demand",IF(N($G72)&lt;=0,"Out of stock",IF(O72&lt;=N72,"Order now",IF(Q72&lt;=Settings!$B$7,"Order soon","OK")))))))</f>
        <v/>
      </c>
      <c r="S72" s="39" t="str">
        <f aca="false">IF(OR(R72="Out of stock",R72="Order now",R72="Order soon"),IF(N72+K72*Settings!$B$6-O72&lt;=0,0,IF(N($J72)&gt;0,CEILING(MAX(N72+K72*Settings!$B$6-O72,N($I72)),$J72),ROUNDUP(MAX(N72+K72*Settings!$B$6-O72,N($I72)),0))),"")</f>
        <v/>
      </c>
      <c r="T72" s="42" t="str">
        <f aca="false">IF(AND(ISNUMBER(S72),ISNUMBER($D72)),S72*$D72,"")</f>
        <v/>
      </c>
    </row>
    <row r="73" customFormat="false" ht="15" hidden="false" customHeight="false" outlineLevel="0" collapsed="false">
      <c r="A73" s="34"/>
      <c r="B73" s="34"/>
      <c r="C73" s="34"/>
      <c r="D73" s="35"/>
      <c r="E73" s="36"/>
      <c r="F73" s="36"/>
      <c r="G73" s="37"/>
      <c r="H73" s="37"/>
      <c r="I73" s="37"/>
      <c r="J73" s="37"/>
      <c r="K73" s="38" t="str">
        <f aca="false">IF(OR($A73="",'Sales history'!$O73=0),"",'Sales history'!$R73)</f>
        <v/>
      </c>
      <c r="L73" s="38" t="str">
        <f aca="false">IF(OR($A73="",'Sales history'!$O73=0),"",'Sales history'!$S73)</f>
        <v/>
      </c>
      <c r="M73" s="39" t="str">
        <f aca="false">IF(AND($A73&lt;&gt;"",'Sales history'!$O73&gt;0,$E73&lt;&gt;""),ROUNDUP(Settings!$B$5*SQRT($E73*L73^2+K73^2*N($F73)^2),0),"")</f>
        <v/>
      </c>
      <c r="N73" s="39" t="str">
        <f aca="false">IF(AND($A73&lt;&gt;"",'Sales history'!$O73&gt;0,$E73&lt;&gt;""),ROUNDUP(K73*$E73+M73,0),"")</f>
        <v/>
      </c>
      <c r="O73" s="39" t="str">
        <f aca="false">IF($A73="","",N($G73)+N($H73))</f>
        <v/>
      </c>
      <c r="P73" s="40" t="str">
        <f aca="false">IF(AND(AND($A73&lt;&gt;"",'Sales history'!$O73&gt;0,$E73&lt;&gt;""),N(K73)&gt;0),MAX(0,N($G73))/K73,"")</f>
        <v/>
      </c>
      <c r="Q73" s="40" t="str">
        <f aca="false">IF(AND(AND($A73&lt;&gt;"",'Sales history'!$O73&gt;0,$E73&lt;&gt;""),N(K73)&gt;0),MAX(0,(O73-N73)/K73),"")</f>
        <v/>
      </c>
      <c r="R73" s="41" t="str">
        <f aca="false">IF($A73="","",IF('Sales history'!$O73=0,"Need sales history",IF($E73="","Need lead time",IF(K73=0,"No demand",IF(N($G73)&lt;=0,"Out of stock",IF(O73&lt;=N73,"Order now",IF(Q73&lt;=Settings!$B$7,"Order soon","OK")))))))</f>
        <v/>
      </c>
      <c r="S73" s="39" t="str">
        <f aca="false">IF(OR(R73="Out of stock",R73="Order now",R73="Order soon"),IF(N73+K73*Settings!$B$6-O73&lt;=0,0,IF(N($J73)&gt;0,CEILING(MAX(N73+K73*Settings!$B$6-O73,N($I73)),$J73),ROUNDUP(MAX(N73+K73*Settings!$B$6-O73,N($I73)),0))),"")</f>
        <v/>
      </c>
      <c r="T73" s="42" t="str">
        <f aca="false">IF(AND(ISNUMBER(S73),ISNUMBER($D73)),S73*$D73,"")</f>
        <v/>
      </c>
    </row>
    <row r="74" customFormat="false" ht="15" hidden="false" customHeight="false" outlineLevel="0" collapsed="false">
      <c r="A74" s="34"/>
      <c r="B74" s="34"/>
      <c r="C74" s="34"/>
      <c r="D74" s="35"/>
      <c r="E74" s="36"/>
      <c r="F74" s="36"/>
      <c r="G74" s="37"/>
      <c r="H74" s="37"/>
      <c r="I74" s="37"/>
      <c r="J74" s="37"/>
      <c r="K74" s="38" t="str">
        <f aca="false">IF(OR($A74="",'Sales history'!$O74=0),"",'Sales history'!$R74)</f>
        <v/>
      </c>
      <c r="L74" s="38" t="str">
        <f aca="false">IF(OR($A74="",'Sales history'!$O74=0),"",'Sales history'!$S74)</f>
        <v/>
      </c>
      <c r="M74" s="39" t="str">
        <f aca="false">IF(AND($A74&lt;&gt;"",'Sales history'!$O74&gt;0,$E74&lt;&gt;""),ROUNDUP(Settings!$B$5*SQRT($E74*L74^2+K74^2*N($F74)^2),0),"")</f>
        <v/>
      </c>
      <c r="N74" s="39" t="str">
        <f aca="false">IF(AND($A74&lt;&gt;"",'Sales history'!$O74&gt;0,$E74&lt;&gt;""),ROUNDUP(K74*$E74+M74,0),"")</f>
        <v/>
      </c>
      <c r="O74" s="39" t="str">
        <f aca="false">IF($A74="","",N($G74)+N($H74))</f>
        <v/>
      </c>
      <c r="P74" s="40" t="str">
        <f aca="false">IF(AND(AND($A74&lt;&gt;"",'Sales history'!$O74&gt;0,$E74&lt;&gt;""),N(K74)&gt;0),MAX(0,N($G74))/K74,"")</f>
        <v/>
      </c>
      <c r="Q74" s="40" t="str">
        <f aca="false">IF(AND(AND($A74&lt;&gt;"",'Sales history'!$O74&gt;0,$E74&lt;&gt;""),N(K74)&gt;0),MAX(0,(O74-N74)/K74),"")</f>
        <v/>
      </c>
      <c r="R74" s="41" t="str">
        <f aca="false">IF($A74="","",IF('Sales history'!$O74=0,"Need sales history",IF($E74="","Need lead time",IF(K74=0,"No demand",IF(N($G74)&lt;=0,"Out of stock",IF(O74&lt;=N74,"Order now",IF(Q74&lt;=Settings!$B$7,"Order soon","OK")))))))</f>
        <v/>
      </c>
      <c r="S74" s="39" t="str">
        <f aca="false">IF(OR(R74="Out of stock",R74="Order now",R74="Order soon"),IF(N74+K74*Settings!$B$6-O74&lt;=0,0,IF(N($J74)&gt;0,CEILING(MAX(N74+K74*Settings!$B$6-O74,N($I74)),$J74),ROUNDUP(MAX(N74+K74*Settings!$B$6-O74,N($I74)),0))),"")</f>
        <v/>
      </c>
      <c r="T74" s="42" t="str">
        <f aca="false">IF(AND(ISNUMBER(S74),ISNUMBER($D74)),S74*$D74,"")</f>
        <v/>
      </c>
    </row>
    <row r="75" customFormat="false" ht="15" hidden="false" customHeight="false" outlineLevel="0" collapsed="false">
      <c r="A75" s="34"/>
      <c r="B75" s="34"/>
      <c r="C75" s="34"/>
      <c r="D75" s="35"/>
      <c r="E75" s="36"/>
      <c r="F75" s="36"/>
      <c r="G75" s="37"/>
      <c r="H75" s="37"/>
      <c r="I75" s="37"/>
      <c r="J75" s="37"/>
      <c r="K75" s="38" t="str">
        <f aca="false">IF(OR($A75="",'Sales history'!$O75=0),"",'Sales history'!$R75)</f>
        <v/>
      </c>
      <c r="L75" s="38" t="str">
        <f aca="false">IF(OR($A75="",'Sales history'!$O75=0),"",'Sales history'!$S75)</f>
        <v/>
      </c>
      <c r="M75" s="39" t="str">
        <f aca="false">IF(AND($A75&lt;&gt;"",'Sales history'!$O75&gt;0,$E75&lt;&gt;""),ROUNDUP(Settings!$B$5*SQRT($E75*L75^2+K75^2*N($F75)^2),0),"")</f>
        <v/>
      </c>
      <c r="N75" s="39" t="str">
        <f aca="false">IF(AND($A75&lt;&gt;"",'Sales history'!$O75&gt;0,$E75&lt;&gt;""),ROUNDUP(K75*$E75+M75,0),"")</f>
        <v/>
      </c>
      <c r="O75" s="39" t="str">
        <f aca="false">IF($A75="","",N($G75)+N($H75))</f>
        <v/>
      </c>
      <c r="P75" s="40" t="str">
        <f aca="false">IF(AND(AND($A75&lt;&gt;"",'Sales history'!$O75&gt;0,$E75&lt;&gt;""),N(K75)&gt;0),MAX(0,N($G75))/K75,"")</f>
        <v/>
      </c>
      <c r="Q75" s="40" t="str">
        <f aca="false">IF(AND(AND($A75&lt;&gt;"",'Sales history'!$O75&gt;0,$E75&lt;&gt;""),N(K75)&gt;0),MAX(0,(O75-N75)/K75),"")</f>
        <v/>
      </c>
      <c r="R75" s="41" t="str">
        <f aca="false">IF($A75="","",IF('Sales history'!$O75=0,"Need sales history",IF($E75="","Need lead time",IF(K75=0,"No demand",IF(N($G75)&lt;=0,"Out of stock",IF(O75&lt;=N75,"Order now",IF(Q75&lt;=Settings!$B$7,"Order soon","OK")))))))</f>
        <v/>
      </c>
      <c r="S75" s="39" t="str">
        <f aca="false">IF(OR(R75="Out of stock",R75="Order now",R75="Order soon"),IF(N75+K75*Settings!$B$6-O75&lt;=0,0,IF(N($J75)&gt;0,CEILING(MAX(N75+K75*Settings!$B$6-O75,N($I75)),$J75),ROUNDUP(MAX(N75+K75*Settings!$B$6-O75,N($I75)),0))),"")</f>
        <v/>
      </c>
      <c r="T75" s="42" t="str">
        <f aca="false">IF(AND(ISNUMBER(S75),ISNUMBER($D75)),S75*$D75,"")</f>
        <v/>
      </c>
    </row>
    <row r="76" customFormat="false" ht="15" hidden="false" customHeight="false" outlineLevel="0" collapsed="false">
      <c r="A76" s="34"/>
      <c r="B76" s="34"/>
      <c r="C76" s="34"/>
      <c r="D76" s="35"/>
      <c r="E76" s="36"/>
      <c r="F76" s="36"/>
      <c r="G76" s="37"/>
      <c r="H76" s="37"/>
      <c r="I76" s="37"/>
      <c r="J76" s="37"/>
      <c r="K76" s="38" t="str">
        <f aca="false">IF(OR($A76="",'Sales history'!$O76=0),"",'Sales history'!$R76)</f>
        <v/>
      </c>
      <c r="L76" s="38" t="str">
        <f aca="false">IF(OR($A76="",'Sales history'!$O76=0),"",'Sales history'!$S76)</f>
        <v/>
      </c>
      <c r="M76" s="39" t="str">
        <f aca="false">IF(AND($A76&lt;&gt;"",'Sales history'!$O76&gt;0,$E76&lt;&gt;""),ROUNDUP(Settings!$B$5*SQRT($E76*L76^2+K76^2*N($F76)^2),0),"")</f>
        <v/>
      </c>
      <c r="N76" s="39" t="str">
        <f aca="false">IF(AND($A76&lt;&gt;"",'Sales history'!$O76&gt;0,$E76&lt;&gt;""),ROUNDUP(K76*$E76+M76,0),"")</f>
        <v/>
      </c>
      <c r="O76" s="39" t="str">
        <f aca="false">IF($A76="","",N($G76)+N($H76))</f>
        <v/>
      </c>
      <c r="P76" s="40" t="str">
        <f aca="false">IF(AND(AND($A76&lt;&gt;"",'Sales history'!$O76&gt;0,$E76&lt;&gt;""),N(K76)&gt;0),MAX(0,N($G76))/K76,"")</f>
        <v/>
      </c>
      <c r="Q76" s="40" t="str">
        <f aca="false">IF(AND(AND($A76&lt;&gt;"",'Sales history'!$O76&gt;0,$E76&lt;&gt;""),N(K76)&gt;0),MAX(0,(O76-N76)/K76),"")</f>
        <v/>
      </c>
      <c r="R76" s="41" t="str">
        <f aca="false">IF($A76="","",IF('Sales history'!$O76=0,"Need sales history",IF($E76="","Need lead time",IF(K76=0,"No demand",IF(N($G76)&lt;=0,"Out of stock",IF(O76&lt;=N76,"Order now",IF(Q76&lt;=Settings!$B$7,"Order soon","OK")))))))</f>
        <v/>
      </c>
      <c r="S76" s="39" t="str">
        <f aca="false">IF(OR(R76="Out of stock",R76="Order now",R76="Order soon"),IF(N76+K76*Settings!$B$6-O76&lt;=0,0,IF(N($J76)&gt;0,CEILING(MAX(N76+K76*Settings!$B$6-O76,N($I76)),$J76),ROUNDUP(MAX(N76+K76*Settings!$B$6-O76,N($I76)),0))),"")</f>
        <v/>
      </c>
      <c r="T76" s="42" t="str">
        <f aca="false">IF(AND(ISNUMBER(S76),ISNUMBER($D76)),S76*$D76,"")</f>
        <v/>
      </c>
    </row>
    <row r="77" customFormat="false" ht="15" hidden="false" customHeight="false" outlineLevel="0" collapsed="false">
      <c r="A77" s="34"/>
      <c r="B77" s="34"/>
      <c r="C77" s="34"/>
      <c r="D77" s="35"/>
      <c r="E77" s="36"/>
      <c r="F77" s="36"/>
      <c r="G77" s="37"/>
      <c r="H77" s="37"/>
      <c r="I77" s="37"/>
      <c r="J77" s="37"/>
      <c r="K77" s="38" t="str">
        <f aca="false">IF(OR($A77="",'Sales history'!$O77=0),"",'Sales history'!$R77)</f>
        <v/>
      </c>
      <c r="L77" s="38" t="str">
        <f aca="false">IF(OR($A77="",'Sales history'!$O77=0),"",'Sales history'!$S77)</f>
        <v/>
      </c>
      <c r="M77" s="39" t="str">
        <f aca="false">IF(AND($A77&lt;&gt;"",'Sales history'!$O77&gt;0,$E77&lt;&gt;""),ROUNDUP(Settings!$B$5*SQRT($E77*L77^2+K77^2*N($F77)^2),0),"")</f>
        <v/>
      </c>
      <c r="N77" s="39" t="str">
        <f aca="false">IF(AND($A77&lt;&gt;"",'Sales history'!$O77&gt;0,$E77&lt;&gt;""),ROUNDUP(K77*$E77+M77,0),"")</f>
        <v/>
      </c>
      <c r="O77" s="39" t="str">
        <f aca="false">IF($A77="","",N($G77)+N($H77))</f>
        <v/>
      </c>
      <c r="P77" s="40" t="str">
        <f aca="false">IF(AND(AND($A77&lt;&gt;"",'Sales history'!$O77&gt;0,$E77&lt;&gt;""),N(K77)&gt;0),MAX(0,N($G77))/K77,"")</f>
        <v/>
      </c>
      <c r="Q77" s="40" t="str">
        <f aca="false">IF(AND(AND($A77&lt;&gt;"",'Sales history'!$O77&gt;0,$E77&lt;&gt;""),N(K77)&gt;0),MAX(0,(O77-N77)/K77),"")</f>
        <v/>
      </c>
      <c r="R77" s="41" t="str">
        <f aca="false">IF($A77="","",IF('Sales history'!$O77=0,"Need sales history",IF($E77="","Need lead time",IF(K77=0,"No demand",IF(N($G77)&lt;=0,"Out of stock",IF(O77&lt;=N77,"Order now",IF(Q77&lt;=Settings!$B$7,"Order soon","OK")))))))</f>
        <v/>
      </c>
      <c r="S77" s="39" t="str">
        <f aca="false">IF(OR(R77="Out of stock",R77="Order now",R77="Order soon"),IF(N77+K77*Settings!$B$6-O77&lt;=0,0,IF(N($J77)&gt;0,CEILING(MAX(N77+K77*Settings!$B$6-O77,N($I77)),$J77),ROUNDUP(MAX(N77+K77*Settings!$B$6-O77,N($I77)),0))),"")</f>
        <v/>
      </c>
      <c r="T77" s="42" t="str">
        <f aca="false">IF(AND(ISNUMBER(S77),ISNUMBER($D77)),S77*$D77,"")</f>
        <v/>
      </c>
    </row>
    <row r="78" customFormat="false" ht="15" hidden="false" customHeight="false" outlineLevel="0" collapsed="false">
      <c r="A78" s="34"/>
      <c r="B78" s="34"/>
      <c r="C78" s="34"/>
      <c r="D78" s="35"/>
      <c r="E78" s="36"/>
      <c r="F78" s="36"/>
      <c r="G78" s="37"/>
      <c r="H78" s="37"/>
      <c r="I78" s="37"/>
      <c r="J78" s="37"/>
      <c r="K78" s="38" t="str">
        <f aca="false">IF(OR($A78="",'Sales history'!$O78=0),"",'Sales history'!$R78)</f>
        <v/>
      </c>
      <c r="L78" s="38" t="str">
        <f aca="false">IF(OR($A78="",'Sales history'!$O78=0),"",'Sales history'!$S78)</f>
        <v/>
      </c>
      <c r="M78" s="39" t="str">
        <f aca="false">IF(AND($A78&lt;&gt;"",'Sales history'!$O78&gt;0,$E78&lt;&gt;""),ROUNDUP(Settings!$B$5*SQRT($E78*L78^2+K78^2*N($F78)^2),0),"")</f>
        <v/>
      </c>
      <c r="N78" s="39" t="str">
        <f aca="false">IF(AND($A78&lt;&gt;"",'Sales history'!$O78&gt;0,$E78&lt;&gt;""),ROUNDUP(K78*$E78+M78,0),"")</f>
        <v/>
      </c>
      <c r="O78" s="39" t="str">
        <f aca="false">IF($A78="","",N($G78)+N($H78))</f>
        <v/>
      </c>
      <c r="P78" s="40" t="str">
        <f aca="false">IF(AND(AND($A78&lt;&gt;"",'Sales history'!$O78&gt;0,$E78&lt;&gt;""),N(K78)&gt;0),MAX(0,N($G78))/K78,"")</f>
        <v/>
      </c>
      <c r="Q78" s="40" t="str">
        <f aca="false">IF(AND(AND($A78&lt;&gt;"",'Sales history'!$O78&gt;0,$E78&lt;&gt;""),N(K78)&gt;0),MAX(0,(O78-N78)/K78),"")</f>
        <v/>
      </c>
      <c r="R78" s="41" t="str">
        <f aca="false">IF($A78="","",IF('Sales history'!$O78=0,"Need sales history",IF($E78="","Need lead time",IF(K78=0,"No demand",IF(N($G78)&lt;=0,"Out of stock",IF(O78&lt;=N78,"Order now",IF(Q78&lt;=Settings!$B$7,"Order soon","OK")))))))</f>
        <v/>
      </c>
      <c r="S78" s="39" t="str">
        <f aca="false">IF(OR(R78="Out of stock",R78="Order now",R78="Order soon"),IF(N78+K78*Settings!$B$6-O78&lt;=0,0,IF(N($J78)&gt;0,CEILING(MAX(N78+K78*Settings!$B$6-O78,N($I78)),$J78),ROUNDUP(MAX(N78+K78*Settings!$B$6-O78,N($I78)),0))),"")</f>
        <v/>
      </c>
      <c r="T78" s="42" t="str">
        <f aca="false">IF(AND(ISNUMBER(S78),ISNUMBER($D78)),S78*$D78,"")</f>
        <v/>
      </c>
    </row>
    <row r="79" customFormat="false" ht="15" hidden="false" customHeight="false" outlineLevel="0" collapsed="false">
      <c r="A79" s="34"/>
      <c r="B79" s="34"/>
      <c r="C79" s="34"/>
      <c r="D79" s="35"/>
      <c r="E79" s="36"/>
      <c r="F79" s="36"/>
      <c r="G79" s="37"/>
      <c r="H79" s="37"/>
      <c r="I79" s="37"/>
      <c r="J79" s="37"/>
      <c r="K79" s="38" t="str">
        <f aca="false">IF(OR($A79="",'Sales history'!$O79=0),"",'Sales history'!$R79)</f>
        <v/>
      </c>
      <c r="L79" s="38" t="str">
        <f aca="false">IF(OR($A79="",'Sales history'!$O79=0),"",'Sales history'!$S79)</f>
        <v/>
      </c>
      <c r="M79" s="39" t="str">
        <f aca="false">IF(AND($A79&lt;&gt;"",'Sales history'!$O79&gt;0,$E79&lt;&gt;""),ROUNDUP(Settings!$B$5*SQRT($E79*L79^2+K79^2*N($F79)^2),0),"")</f>
        <v/>
      </c>
      <c r="N79" s="39" t="str">
        <f aca="false">IF(AND($A79&lt;&gt;"",'Sales history'!$O79&gt;0,$E79&lt;&gt;""),ROUNDUP(K79*$E79+M79,0),"")</f>
        <v/>
      </c>
      <c r="O79" s="39" t="str">
        <f aca="false">IF($A79="","",N($G79)+N($H79))</f>
        <v/>
      </c>
      <c r="P79" s="40" t="str">
        <f aca="false">IF(AND(AND($A79&lt;&gt;"",'Sales history'!$O79&gt;0,$E79&lt;&gt;""),N(K79)&gt;0),MAX(0,N($G79))/K79,"")</f>
        <v/>
      </c>
      <c r="Q79" s="40" t="str">
        <f aca="false">IF(AND(AND($A79&lt;&gt;"",'Sales history'!$O79&gt;0,$E79&lt;&gt;""),N(K79)&gt;0),MAX(0,(O79-N79)/K79),"")</f>
        <v/>
      </c>
      <c r="R79" s="41" t="str">
        <f aca="false">IF($A79="","",IF('Sales history'!$O79=0,"Need sales history",IF($E79="","Need lead time",IF(K79=0,"No demand",IF(N($G79)&lt;=0,"Out of stock",IF(O79&lt;=N79,"Order now",IF(Q79&lt;=Settings!$B$7,"Order soon","OK")))))))</f>
        <v/>
      </c>
      <c r="S79" s="39" t="str">
        <f aca="false">IF(OR(R79="Out of stock",R79="Order now",R79="Order soon"),IF(N79+K79*Settings!$B$6-O79&lt;=0,0,IF(N($J79)&gt;0,CEILING(MAX(N79+K79*Settings!$B$6-O79,N($I79)),$J79),ROUNDUP(MAX(N79+K79*Settings!$B$6-O79,N($I79)),0))),"")</f>
        <v/>
      </c>
      <c r="T79" s="42" t="str">
        <f aca="false">IF(AND(ISNUMBER(S79),ISNUMBER($D79)),S79*$D79,"")</f>
        <v/>
      </c>
    </row>
    <row r="80" customFormat="false" ht="15" hidden="false" customHeight="false" outlineLevel="0" collapsed="false">
      <c r="A80" s="34"/>
      <c r="B80" s="34"/>
      <c r="C80" s="34"/>
      <c r="D80" s="35"/>
      <c r="E80" s="36"/>
      <c r="F80" s="36"/>
      <c r="G80" s="37"/>
      <c r="H80" s="37"/>
      <c r="I80" s="37"/>
      <c r="J80" s="37"/>
      <c r="K80" s="38" t="str">
        <f aca="false">IF(OR($A80="",'Sales history'!$O80=0),"",'Sales history'!$R80)</f>
        <v/>
      </c>
      <c r="L80" s="38" t="str">
        <f aca="false">IF(OR($A80="",'Sales history'!$O80=0),"",'Sales history'!$S80)</f>
        <v/>
      </c>
      <c r="M80" s="39" t="str">
        <f aca="false">IF(AND($A80&lt;&gt;"",'Sales history'!$O80&gt;0,$E80&lt;&gt;""),ROUNDUP(Settings!$B$5*SQRT($E80*L80^2+K80^2*N($F80)^2),0),"")</f>
        <v/>
      </c>
      <c r="N80" s="39" t="str">
        <f aca="false">IF(AND($A80&lt;&gt;"",'Sales history'!$O80&gt;0,$E80&lt;&gt;""),ROUNDUP(K80*$E80+M80,0),"")</f>
        <v/>
      </c>
      <c r="O80" s="39" t="str">
        <f aca="false">IF($A80="","",N($G80)+N($H80))</f>
        <v/>
      </c>
      <c r="P80" s="40" t="str">
        <f aca="false">IF(AND(AND($A80&lt;&gt;"",'Sales history'!$O80&gt;0,$E80&lt;&gt;""),N(K80)&gt;0),MAX(0,N($G80))/K80,"")</f>
        <v/>
      </c>
      <c r="Q80" s="40" t="str">
        <f aca="false">IF(AND(AND($A80&lt;&gt;"",'Sales history'!$O80&gt;0,$E80&lt;&gt;""),N(K80)&gt;0),MAX(0,(O80-N80)/K80),"")</f>
        <v/>
      </c>
      <c r="R80" s="41" t="str">
        <f aca="false">IF($A80="","",IF('Sales history'!$O80=0,"Need sales history",IF($E80="","Need lead time",IF(K80=0,"No demand",IF(N($G80)&lt;=0,"Out of stock",IF(O80&lt;=N80,"Order now",IF(Q80&lt;=Settings!$B$7,"Order soon","OK")))))))</f>
        <v/>
      </c>
      <c r="S80" s="39" t="str">
        <f aca="false">IF(OR(R80="Out of stock",R80="Order now",R80="Order soon"),IF(N80+K80*Settings!$B$6-O80&lt;=0,0,IF(N($J80)&gt;0,CEILING(MAX(N80+K80*Settings!$B$6-O80,N($I80)),$J80),ROUNDUP(MAX(N80+K80*Settings!$B$6-O80,N($I80)),0))),"")</f>
        <v/>
      </c>
      <c r="T80" s="42" t="str">
        <f aca="false">IF(AND(ISNUMBER(S80),ISNUMBER($D80)),S80*$D80,"")</f>
        <v/>
      </c>
    </row>
    <row r="81" customFormat="false" ht="15" hidden="false" customHeight="false" outlineLevel="0" collapsed="false">
      <c r="A81" s="34"/>
      <c r="B81" s="34"/>
      <c r="C81" s="34"/>
      <c r="D81" s="35"/>
      <c r="E81" s="36"/>
      <c r="F81" s="36"/>
      <c r="G81" s="37"/>
      <c r="H81" s="37"/>
      <c r="I81" s="37"/>
      <c r="J81" s="37"/>
      <c r="K81" s="38" t="str">
        <f aca="false">IF(OR($A81="",'Sales history'!$O81=0),"",'Sales history'!$R81)</f>
        <v/>
      </c>
      <c r="L81" s="38" t="str">
        <f aca="false">IF(OR($A81="",'Sales history'!$O81=0),"",'Sales history'!$S81)</f>
        <v/>
      </c>
      <c r="M81" s="39" t="str">
        <f aca="false">IF(AND($A81&lt;&gt;"",'Sales history'!$O81&gt;0,$E81&lt;&gt;""),ROUNDUP(Settings!$B$5*SQRT($E81*L81^2+K81^2*N($F81)^2),0),"")</f>
        <v/>
      </c>
      <c r="N81" s="39" t="str">
        <f aca="false">IF(AND($A81&lt;&gt;"",'Sales history'!$O81&gt;0,$E81&lt;&gt;""),ROUNDUP(K81*$E81+M81,0),"")</f>
        <v/>
      </c>
      <c r="O81" s="39" t="str">
        <f aca="false">IF($A81="","",N($G81)+N($H81))</f>
        <v/>
      </c>
      <c r="P81" s="40" t="str">
        <f aca="false">IF(AND(AND($A81&lt;&gt;"",'Sales history'!$O81&gt;0,$E81&lt;&gt;""),N(K81)&gt;0),MAX(0,N($G81))/K81,"")</f>
        <v/>
      </c>
      <c r="Q81" s="40" t="str">
        <f aca="false">IF(AND(AND($A81&lt;&gt;"",'Sales history'!$O81&gt;0,$E81&lt;&gt;""),N(K81)&gt;0),MAX(0,(O81-N81)/K81),"")</f>
        <v/>
      </c>
      <c r="R81" s="41" t="str">
        <f aca="false">IF($A81="","",IF('Sales history'!$O81=0,"Need sales history",IF($E81="","Need lead time",IF(K81=0,"No demand",IF(N($G81)&lt;=0,"Out of stock",IF(O81&lt;=N81,"Order now",IF(Q81&lt;=Settings!$B$7,"Order soon","OK")))))))</f>
        <v/>
      </c>
      <c r="S81" s="39" t="str">
        <f aca="false">IF(OR(R81="Out of stock",R81="Order now",R81="Order soon"),IF(N81+K81*Settings!$B$6-O81&lt;=0,0,IF(N($J81)&gt;0,CEILING(MAX(N81+K81*Settings!$B$6-O81,N($I81)),$J81),ROUNDUP(MAX(N81+K81*Settings!$B$6-O81,N($I81)),0))),"")</f>
        <v/>
      </c>
      <c r="T81" s="42" t="str">
        <f aca="false">IF(AND(ISNUMBER(S81),ISNUMBER($D81)),S81*$D81,"")</f>
        <v/>
      </c>
    </row>
    <row r="82" customFormat="false" ht="15" hidden="false" customHeight="false" outlineLevel="0" collapsed="false">
      <c r="A82" s="34"/>
      <c r="B82" s="34"/>
      <c r="C82" s="34"/>
      <c r="D82" s="35"/>
      <c r="E82" s="36"/>
      <c r="F82" s="36"/>
      <c r="G82" s="37"/>
      <c r="H82" s="37"/>
      <c r="I82" s="37"/>
      <c r="J82" s="37"/>
      <c r="K82" s="38" t="str">
        <f aca="false">IF(OR($A82="",'Sales history'!$O82=0),"",'Sales history'!$R82)</f>
        <v/>
      </c>
      <c r="L82" s="38" t="str">
        <f aca="false">IF(OR($A82="",'Sales history'!$O82=0),"",'Sales history'!$S82)</f>
        <v/>
      </c>
      <c r="M82" s="39" t="str">
        <f aca="false">IF(AND($A82&lt;&gt;"",'Sales history'!$O82&gt;0,$E82&lt;&gt;""),ROUNDUP(Settings!$B$5*SQRT($E82*L82^2+K82^2*N($F82)^2),0),"")</f>
        <v/>
      </c>
      <c r="N82" s="39" t="str">
        <f aca="false">IF(AND($A82&lt;&gt;"",'Sales history'!$O82&gt;0,$E82&lt;&gt;""),ROUNDUP(K82*$E82+M82,0),"")</f>
        <v/>
      </c>
      <c r="O82" s="39" t="str">
        <f aca="false">IF($A82="","",N($G82)+N($H82))</f>
        <v/>
      </c>
      <c r="P82" s="40" t="str">
        <f aca="false">IF(AND(AND($A82&lt;&gt;"",'Sales history'!$O82&gt;0,$E82&lt;&gt;""),N(K82)&gt;0),MAX(0,N($G82))/K82,"")</f>
        <v/>
      </c>
      <c r="Q82" s="40" t="str">
        <f aca="false">IF(AND(AND($A82&lt;&gt;"",'Sales history'!$O82&gt;0,$E82&lt;&gt;""),N(K82)&gt;0),MAX(0,(O82-N82)/K82),"")</f>
        <v/>
      </c>
      <c r="R82" s="41" t="str">
        <f aca="false">IF($A82="","",IF('Sales history'!$O82=0,"Need sales history",IF($E82="","Need lead time",IF(K82=0,"No demand",IF(N($G82)&lt;=0,"Out of stock",IF(O82&lt;=N82,"Order now",IF(Q82&lt;=Settings!$B$7,"Order soon","OK")))))))</f>
        <v/>
      </c>
      <c r="S82" s="39" t="str">
        <f aca="false">IF(OR(R82="Out of stock",R82="Order now",R82="Order soon"),IF(N82+K82*Settings!$B$6-O82&lt;=0,0,IF(N($J82)&gt;0,CEILING(MAX(N82+K82*Settings!$B$6-O82,N($I82)),$J82),ROUNDUP(MAX(N82+K82*Settings!$B$6-O82,N($I82)),0))),"")</f>
        <v/>
      </c>
      <c r="T82" s="42" t="str">
        <f aca="false">IF(AND(ISNUMBER(S82),ISNUMBER($D82)),S82*$D82,"")</f>
        <v/>
      </c>
    </row>
    <row r="83" customFormat="false" ht="15" hidden="false" customHeight="false" outlineLevel="0" collapsed="false">
      <c r="A83" s="34"/>
      <c r="B83" s="34"/>
      <c r="C83" s="34"/>
      <c r="D83" s="35"/>
      <c r="E83" s="36"/>
      <c r="F83" s="36"/>
      <c r="G83" s="37"/>
      <c r="H83" s="37"/>
      <c r="I83" s="37"/>
      <c r="J83" s="37"/>
      <c r="K83" s="38" t="str">
        <f aca="false">IF(OR($A83="",'Sales history'!$O83=0),"",'Sales history'!$R83)</f>
        <v/>
      </c>
      <c r="L83" s="38" t="str">
        <f aca="false">IF(OR($A83="",'Sales history'!$O83=0),"",'Sales history'!$S83)</f>
        <v/>
      </c>
      <c r="M83" s="39" t="str">
        <f aca="false">IF(AND($A83&lt;&gt;"",'Sales history'!$O83&gt;0,$E83&lt;&gt;""),ROUNDUP(Settings!$B$5*SQRT($E83*L83^2+K83^2*N($F83)^2),0),"")</f>
        <v/>
      </c>
      <c r="N83" s="39" t="str">
        <f aca="false">IF(AND($A83&lt;&gt;"",'Sales history'!$O83&gt;0,$E83&lt;&gt;""),ROUNDUP(K83*$E83+M83,0),"")</f>
        <v/>
      </c>
      <c r="O83" s="39" t="str">
        <f aca="false">IF($A83="","",N($G83)+N($H83))</f>
        <v/>
      </c>
      <c r="P83" s="40" t="str">
        <f aca="false">IF(AND(AND($A83&lt;&gt;"",'Sales history'!$O83&gt;0,$E83&lt;&gt;""),N(K83)&gt;0),MAX(0,N($G83))/K83,"")</f>
        <v/>
      </c>
      <c r="Q83" s="40" t="str">
        <f aca="false">IF(AND(AND($A83&lt;&gt;"",'Sales history'!$O83&gt;0,$E83&lt;&gt;""),N(K83)&gt;0),MAX(0,(O83-N83)/K83),"")</f>
        <v/>
      </c>
      <c r="R83" s="41" t="str">
        <f aca="false">IF($A83="","",IF('Sales history'!$O83=0,"Need sales history",IF($E83="","Need lead time",IF(K83=0,"No demand",IF(N($G83)&lt;=0,"Out of stock",IF(O83&lt;=N83,"Order now",IF(Q83&lt;=Settings!$B$7,"Order soon","OK")))))))</f>
        <v/>
      </c>
      <c r="S83" s="39" t="str">
        <f aca="false">IF(OR(R83="Out of stock",R83="Order now",R83="Order soon"),IF(N83+K83*Settings!$B$6-O83&lt;=0,0,IF(N($J83)&gt;0,CEILING(MAX(N83+K83*Settings!$B$6-O83,N($I83)),$J83),ROUNDUP(MAX(N83+K83*Settings!$B$6-O83,N($I83)),0))),"")</f>
        <v/>
      </c>
      <c r="T83" s="42" t="str">
        <f aca="false">IF(AND(ISNUMBER(S83),ISNUMBER($D83)),S83*$D83,"")</f>
        <v/>
      </c>
    </row>
    <row r="84" customFormat="false" ht="15" hidden="false" customHeight="false" outlineLevel="0" collapsed="false">
      <c r="A84" s="34"/>
      <c r="B84" s="34"/>
      <c r="C84" s="34"/>
      <c r="D84" s="35"/>
      <c r="E84" s="36"/>
      <c r="F84" s="36"/>
      <c r="G84" s="37"/>
      <c r="H84" s="37"/>
      <c r="I84" s="37"/>
      <c r="J84" s="37"/>
      <c r="K84" s="38" t="str">
        <f aca="false">IF(OR($A84="",'Sales history'!$O84=0),"",'Sales history'!$R84)</f>
        <v/>
      </c>
      <c r="L84" s="38" t="str">
        <f aca="false">IF(OR($A84="",'Sales history'!$O84=0),"",'Sales history'!$S84)</f>
        <v/>
      </c>
      <c r="M84" s="39" t="str">
        <f aca="false">IF(AND($A84&lt;&gt;"",'Sales history'!$O84&gt;0,$E84&lt;&gt;""),ROUNDUP(Settings!$B$5*SQRT($E84*L84^2+K84^2*N($F84)^2),0),"")</f>
        <v/>
      </c>
      <c r="N84" s="39" t="str">
        <f aca="false">IF(AND($A84&lt;&gt;"",'Sales history'!$O84&gt;0,$E84&lt;&gt;""),ROUNDUP(K84*$E84+M84,0),"")</f>
        <v/>
      </c>
      <c r="O84" s="39" t="str">
        <f aca="false">IF($A84="","",N($G84)+N($H84))</f>
        <v/>
      </c>
      <c r="P84" s="40" t="str">
        <f aca="false">IF(AND(AND($A84&lt;&gt;"",'Sales history'!$O84&gt;0,$E84&lt;&gt;""),N(K84)&gt;0),MAX(0,N($G84))/K84,"")</f>
        <v/>
      </c>
      <c r="Q84" s="40" t="str">
        <f aca="false">IF(AND(AND($A84&lt;&gt;"",'Sales history'!$O84&gt;0,$E84&lt;&gt;""),N(K84)&gt;0),MAX(0,(O84-N84)/K84),"")</f>
        <v/>
      </c>
      <c r="R84" s="41" t="str">
        <f aca="false">IF($A84="","",IF('Sales history'!$O84=0,"Need sales history",IF($E84="","Need lead time",IF(K84=0,"No demand",IF(N($G84)&lt;=0,"Out of stock",IF(O84&lt;=N84,"Order now",IF(Q84&lt;=Settings!$B$7,"Order soon","OK")))))))</f>
        <v/>
      </c>
      <c r="S84" s="39" t="str">
        <f aca="false">IF(OR(R84="Out of stock",R84="Order now",R84="Order soon"),IF(N84+K84*Settings!$B$6-O84&lt;=0,0,IF(N($J84)&gt;0,CEILING(MAX(N84+K84*Settings!$B$6-O84,N($I84)),$J84),ROUNDUP(MAX(N84+K84*Settings!$B$6-O84,N($I84)),0))),"")</f>
        <v/>
      </c>
      <c r="T84" s="42" t="str">
        <f aca="false">IF(AND(ISNUMBER(S84),ISNUMBER($D84)),S84*$D84,"")</f>
        <v/>
      </c>
    </row>
    <row r="85" customFormat="false" ht="15" hidden="false" customHeight="false" outlineLevel="0" collapsed="false">
      <c r="A85" s="34"/>
      <c r="B85" s="34"/>
      <c r="C85" s="34"/>
      <c r="D85" s="35"/>
      <c r="E85" s="36"/>
      <c r="F85" s="36"/>
      <c r="G85" s="37"/>
      <c r="H85" s="37"/>
      <c r="I85" s="37"/>
      <c r="J85" s="37"/>
      <c r="K85" s="38" t="str">
        <f aca="false">IF(OR($A85="",'Sales history'!$O85=0),"",'Sales history'!$R85)</f>
        <v/>
      </c>
      <c r="L85" s="38" t="str">
        <f aca="false">IF(OR($A85="",'Sales history'!$O85=0),"",'Sales history'!$S85)</f>
        <v/>
      </c>
      <c r="M85" s="39" t="str">
        <f aca="false">IF(AND($A85&lt;&gt;"",'Sales history'!$O85&gt;0,$E85&lt;&gt;""),ROUNDUP(Settings!$B$5*SQRT($E85*L85^2+K85^2*N($F85)^2),0),"")</f>
        <v/>
      </c>
      <c r="N85" s="39" t="str">
        <f aca="false">IF(AND($A85&lt;&gt;"",'Sales history'!$O85&gt;0,$E85&lt;&gt;""),ROUNDUP(K85*$E85+M85,0),"")</f>
        <v/>
      </c>
      <c r="O85" s="39" t="str">
        <f aca="false">IF($A85="","",N($G85)+N($H85))</f>
        <v/>
      </c>
      <c r="P85" s="40" t="str">
        <f aca="false">IF(AND(AND($A85&lt;&gt;"",'Sales history'!$O85&gt;0,$E85&lt;&gt;""),N(K85)&gt;0),MAX(0,N($G85))/K85,"")</f>
        <v/>
      </c>
      <c r="Q85" s="40" t="str">
        <f aca="false">IF(AND(AND($A85&lt;&gt;"",'Sales history'!$O85&gt;0,$E85&lt;&gt;""),N(K85)&gt;0),MAX(0,(O85-N85)/K85),"")</f>
        <v/>
      </c>
      <c r="R85" s="41" t="str">
        <f aca="false">IF($A85="","",IF('Sales history'!$O85=0,"Need sales history",IF($E85="","Need lead time",IF(K85=0,"No demand",IF(N($G85)&lt;=0,"Out of stock",IF(O85&lt;=N85,"Order now",IF(Q85&lt;=Settings!$B$7,"Order soon","OK")))))))</f>
        <v/>
      </c>
      <c r="S85" s="39" t="str">
        <f aca="false">IF(OR(R85="Out of stock",R85="Order now",R85="Order soon"),IF(N85+K85*Settings!$B$6-O85&lt;=0,0,IF(N($J85)&gt;0,CEILING(MAX(N85+K85*Settings!$B$6-O85,N($I85)),$J85),ROUNDUP(MAX(N85+K85*Settings!$B$6-O85,N($I85)),0))),"")</f>
        <v/>
      </c>
      <c r="T85" s="42" t="str">
        <f aca="false">IF(AND(ISNUMBER(S85),ISNUMBER($D85)),S85*$D85,"")</f>
        <v/>
      </c>
    </row>
    <row r="86" customFormat="false" ht="15" hidden="false" customHeight="false" outlineLevel="0" collapsed="false">
      <c r="A86" s="34"/>
      <c r="B86" s="34"/>
      <c r="C86" s="34"/>
      <c r="D86" s="35"/>
      <c r="E86" s="36"/>
      <c r="F86" s="36"/>
      <c r="G86" s="37"/>
      <c r="H86" s="37"/>
      <c r="I86" s="37"/>
      <c r="J86" s="37"/>
      <c r="K86" s="38" t="str">
        <f aca="false">IF(OR($A86="",'Sales history'!$O86=0),"",'Sales history'!$R86)</f>
        <v/>
      </c>
      <c r="L86" s="38" t="str">
        <f aca="false">IF(OR($A86="",'Sales history'!$O86=0),"",'Sales history'!$S86)</f>
        <v/>
      </c>
      <c r="M86" s="39" t="str">
        <f aca="false">IF(AND($A86&lt;&gt;"",'Sales history'!$O86&gt;0,$E86&lt;&gt;""),ROUNDUP(Settings!$B$5*SQRT($E86*L86^2+K86^2*N($F86)^2),0),"")</f>
        <v/>
      </c>
      <c r="N86" s="39" t="str">
        <f aca="false">IF(AND($A86&lt;&gt;"",'Sales history'!$O86&gt;0,$E86&lt;&gt;""),ROUNDUP(K86*$E86+M86,0),"")</f>
        <v/>
      </c>
      <c r="O86" s="39" t="str">
        <f aca="false">IF($A86="","",N($G86)+N($H86))</f>
        <v/>
      </c>
      <c r="P86" s="40" t="str">
        <f aca="false">IF(AND(AND($A86&lt;&gt;"",'Sales history'!$O86&gt;0,$E86&lt;&gt;""),N(K86)&gt;0),MAX(0,N($G86))/K86,"")</f>
        <v/>
      </c>
      <c r="Q86" s="40" t="str">
        <f aca="false">IF(AND(AND($A86&lt;&gt;"",'Sales history'!$O86&gt;0,$E86&lt;&gt;""),N(K86)&gt;0),MAX(0,(O86-N86)/K86),"")</f>
        <v/>
      </c>
      <c r="R86" s="41" t="str">
        <f aca="false">IF($A86="","",IF('Sales history'!$O86=0,"Need sales history",IF($E86="","Need lead time",IF(K86=0,"No demand",IF(N($G86)&lt;=0,"Out of stock",IF(O86&lt;=N86,"Order now",IF(Q86&lt;=Settings!$B$7,"Order soon","OK")))))))</f>
        <v/>
      </c>
      <c r="S86" s="39" t="str">
        <f aca="false">IF(OR(R86="Out of stock",R86="Order now",R86="Order soon"),IF(N86+K86*Settings!$B$6-O86&lt;=0,0,IF(N($J86)&gt;0,CEILING(MAX(N86+K86*Settings!$B$6-O86,N($I86)),$J86),ROUNDUP(MAX(N86+K86*Settings!$B$6-O86,N($I86)),0))),"")</f>
        <v/>
      </c>
      <c r="T86" s="42" t="str">
        <f aca="false">IF(AND(ISNUMBER(S86),ISNUMBER($D86)),S86*$D86,"")</f>
        <v/>
      </c>
    </row>
    <row r="87" customFormat="false" ht="15" hidden="false" customHeight="false" outlineLevel="0" collapsed="false">
      <c r="A87" s="34"/>
      <c r="B87" s="34"/>
      <c r="C87" s="34"/>
      <c r="D87" s="35"/>
      <c r="E87" s="36"/>
      <c r="F87" s="36"/>
      <c r="G87" s="37"/>
      <c r="H87" s="37"/>
      <c r="I87" s="37"/>
      <c r="J87" s="37"/>
      <c r="K87" s="38" t="str">
        <f aca="false">IF(OR($A87="",'Sales history'!$O87=0),"",'Sales history'!$R87)</f>
        <v/>
      </c>
      <c r="L87" s="38" t="str">
        <f aca="false">IF(OR($A87="",'Sales history'!$O87=0),"",'Sales history'!$S87)</f>
        <v/>
      </c>
      <c r="M87" s="39" t="str">
        <f aca="false">IF(AND($A87&lt;&gt;"",'Sales history'!$O87&gt;0,$E87&lt;&gt;""),ROUNDUP(Settings!$B$5*SQRT($E87*L87^2+K87^2*N($F87)^2),0),"")</f>
        <v/>
      </c>
      <c r="N87" s="39" t="str">
        <f aca="false">IF(AND($A87&lt;&gt;"",'Sales history'!$O87&gt;0,$E87&lt;&gt;""),ROUNDUP(K87*$E87+M87,0),"")</f>
        <v/>
      </c>
      <c r="O87" s="39" t="str">
        <f aca="false">IF($A87="","",N($G87)+N($H87))</f>
        <v/>
      </c>
      <c r="P87" s="40" t="str">
        <f aca="false">IF(AND(AND($A87&lt;&gt;"",'Sales history'!$O87&gt;0,$E87&lt;&gt;""),N(K87)&gt;0),MAX(0,N($G87))/K87,"")</f>
        <v/>
      </c>
      <c r="Q87" s="40" t="str">
        <f aca="false">IF(AND(AND($A87&lt;&gt;"",'Sales history'!$O87&gt;0,$E87&lt;&gt;""),N(K87)&gt;0),MAX(0,(O87-N87)/K87),"")</f>
        <v/>
      </c>
      <c r="R87" s="41" t="str">
        <f aca="false">IF($A87="","",IF('Sales history'!$O87=0,"Need sales history",IF($E87="","Need lead time",IF(K87=0,"No demand",IF(N($G87)&lt;=0,"Out of stock",IF(O87&lt;=N87,"Order now",IF(Q87&lt;=Settings!$B$7,"Order soon","OK")))))))</f>
        <v/>
      </c>
      <c r="S87" s="39" t="str">
        <f aca="false">IF(OR(R87="Out of stock",R87="Order now",R87="Order soon"),IF(N87+K87*Settings!$B$6-O87&lt;=0,0,IF(N($J87)&gt;0,CEILING(MAX(N87+K87*Settings!$B$6-O87,N($I87)),$J87),ROUNDUP(MAX(N87+K87*Settings!$B$6-O87,N($I87)),0))),"")</f>
        <v/>
      </c>
      <c r="T87" s="42" t="str">
        <f aca="false">IF(AND(ISNUMBER(S87),ISNUMBER($D87)),S87*$D87,"")</f>
        <v/>
      </c>
    </row>
    <row r="88" customFormat="false" ht="15" hidden="false" customHeight="false" outlineLevel="0" collapsed="false">
      <c r="A88" s="34"/>
      <c r="B88" s="34"/>
      <c r="C88" s="34"/>
      <c r="D88" s="35"/>
      <c r="E88" s="36"/>
      <c r="F88" s="36"/>
      <c r="G88" s="37"/>
      <c r="H88" s="37"/>
      <c r="I88" s="37"/>
      <c r="J88" s="37"/>
      <c r="K88" s="38" t="str">
        <f aca="false">IF(OR($A88="",'Sales history'!$O88=0),"",'Sales history'!$R88)</f>
        <v/>
      </c>
      <c r="L88" s="38" t="str">
        <f aca="false">IF(OR($A88="",'Sales history'!$O88=0),"",'Sales history'!$S88)</f>
        <v/>
      </c>
      <c r="M88" s="39" t="str">
        <f aca="false">IF(AND($A88&lt;&gt;"",'Sales history'!$O88&gt;0,$E88&lt;&gt;""),ROUNDUP(Settings!$B$5*SQRT($E88*L88^2+K88^2*N($F88)^2),0),"")</f>
        <v/>
      </c>
      <c r="N88" s="39" t="str">
        <f aca="false">IF(AND($A88&lt;&gt;"",'Sales history'!$O88&gt;0,$E88&lt;&gt;""),ROUNDUP(K88*$E88+M88,0),"")</f>
        <v/>
      </c>
      <c r="O88" s="39" t="str">
        <f aca="false">IF($A88="","",N($G88)+N($H88))</f>
        <v/>
      </c>
      <c r="P88" s="40" t="str">
        <f aca="false">IF(AND(AND($A88&lt;&gt;"",'Sales history'!$O88&gt;0,$E88&lt;&gt;""),N(K88)&gt;0),MAX(0,N($G88))/K88,"")</f>
        <v/>
      </c>
      <c r="Q88" s="40" t="str">
        <f aca="false">IF(AND(AND($A88&lt;&gt;"",'Sales history'!$O88&gt;0,$E88&lt;&gt;""),N(K88)&gt;0),MAX(0,(O88-N88)/K88),"")</f>
        <v/>
      </c>
      <c r="R88" s="41" t="str">
        <f aca="false">IF($A88="","",IF('Sales history'!$O88=0,"Need sales history",IF($E88="","Need lead time",IF(K88=0,"No demand",IF(N($G88)&lt;=0,"Out of stock",IF(O88&lt;=N88,"Order now",IF(Q88&lt;=Settings!$B$7,"Order soon","OK")))))))</f>
        <v/>
      </c>
      <c r="S88" s="39" t="str">
        <f aca="false">IF(OR(R88="Out of stock",R88="Order now",R88="Order soon"),IF(N88+K88*Settings!$B$6-O88&lt;=0,0,IF(N($J88)&gt;0,CEILING(MAX(N88+K88*Settings!$B$6-O88,N($I88)),$J88),ROUNDUP(MAX(N88+K88*Settings!$B$6-O88,N($I88)),0))),"")</f>
        <v/>
      </c>
      <c r="T88" s="42" t="str">
        <f aca="false">IF(AND(ISNUMBER(S88),ISNUMBER($D88)),S88*$D88,"")</f>
        <v/>
      </c>
    </row>
    <row r="89" customFormat="false" ht="15" hidden="false" customHeight="false" outlineLevel="0" collapsed="false">
      <c r="A89" s="34"/>
      <c r="B89" s="34"/>
      <c r="C89" s="34"/>
      <c r="D89" s="35"/>
      <c r="E89" s="36"/>
      <c r="F89" s="36"/>
      <c r="G89" s="37"/>
      <c r="H89" s="37"/>
      <c r="I89" s="37"/>
      <c r="J89" s="37"/>
      <c r="K89" s="38" t="str">
        <f aca="false">IF(OR($A89="",'Sales history'!$O89=0),"",'Sales history'!$R89)</f>
        <v/>
      </c>
      <c r="L89" s="38" t="str">
        <f aca="false">IF(OR($A89="",'Sales history'!$O89=0),"",'Sales history'!$S89)</f>
        <v/>
      </c>
      <c r="M89" s="39" t="str">
        <f aca="false">IF(AND($A89&lt;&gt;"",'Sales history'!$O89&gt;0,$E89&lt;&gt;""),ROUNDUP(Settings!$B$5*SQRT($E89*L89^2+K89^2*N($F89)^2),0),"")</f>
        <v/>
      </c>
      <c r="N89" s="39" t="str">
        <f aca="false">IF(AND($A89&lt;&gt;"",'Sales history'!$O89&gt;0,$E89&lt;&gt;""),ROUNDUP(K89*$E89+M89,0),"")</f>
        <v/>
      </c>
      <c r="O89" s="39" t="str">
        <f aca="false">IF($A89="","",N($G89)+N($H89))</f>
        <v/>
      </c>
      <c r="P89" s="40" t="str">
        <f aca="false">IF(AND(AND($A89&lt;&gt;"",'Sales history'!$O89&gt;0,$E89&lt;&gt;""),N(K89)&gt;0),MAX(0,N($G89))/K89,"")</f>
        <v/>
      </c>
      <c r="Q89" s="40" t="str">
        <f aca="false">IF(AND(AND($A89&lt;&gt;"",'Sales history'!$O89&gt;0,$E89&lt;&gt;""),N(K89)&gt;0),MAX(0,(O89-N89)/K89),"")</f>
        <v/>
      </c>
      <c r="R89" s="41" t="str">
        <f aca="false">IF($A89="","",IF('Sales history'!$O89=0,"Need sales history",IF($E89="","Need lead time",IF(K89=0,"No demand",IF(N($G89)&lt;=0,"Out of stock",IF(O89&lt;=N89,"Order now",IF(Q89&lt;=Settings!$B$7,"Order soon","OK")))))))</f>
        <v/>
      </c>
      <c r="S89" s="39" t="str">
        <f aca="false">IF(OR(R89="Out of stock",R89="Order now",R89="Order soon"),IF(N89+K89*Settings!$B$6-O89&lt;=0,0,IF(N($J89)&gt;0,CEILING(MAX(N89+K89*Settings!$B$6-O89,N($I89)),$J89),ROUNDUP(MAX(N89+K89*Settings!$B$6-O89,N($I89)),0))),"")</f>
        <v/>
      </c>
      <c r="T89" s="42" t="str">
        <f aca="false">IF(AND(ISNUMBER(S89),ISNUMBER($D89)),S89*$D89,"")</f>
        <v/>
      </c>
    </row>
    <row r="90" customFormat="false" ht="15" hidden="false" customHeight="false" outlineLevel="0" collapsed="false">
      <c r="A90" s="34"/>
      <c r="B90" s="34"/>
      <c r="C90" s="34"/>
      <c r="D90" s="35"/>
      <c r="E90" s="36"/>
      <c r="F90" s="36"/>
      <c r="G90" s="37"/>
      <c r="H90" s="37"/>
      <c r="I90" s="37"/>
      <c r="J90" s="37"/>
      <c r="K90" s="38" t="str">
        <f aca="false">IF(OR($A90="",'Sales history'!$O90=0),"",'Sales history'!$R90)</f>
        <v/>
      </c>
      <c r="L90" s="38" t="str">
        <f aca="false">IF(OR($A90="",'Sales history'!$O90=0),"",'Sales history'!$S90)</f>
        <v/>
      </c>
      <c r="M90" s="39" t="str">
        <f aca="false">IF(AND($A90&lt;&gt;"",'Sales history'!$O90&gt;0,$E90&lt;&gt;""),ROUNDUP(Settings!$B$5*SQRT($E90*L90^2+K90^2*N($F90)^2),0),"")</f>
        <v/>
      </c>
      <c r="N90" s="39" t="str">
        <f aca="false">IF(AND($A90&lt;&gt;"",'Sales history'!$O90&gt;0,$E90&lt;&gt;""),ROUNDUP(K90*$E90+M90,0),"")</f>
        <v/>
      </c>
      <c r="O90" s="39" t="str">
        <f aca="false">IF($A90="","",N($G90)+N($H90))</f>
        <v/>
      </c>
      <c r="P90" s="40" t="str">
        <f aca="false">IF(AND(AND($A90&lt;&gt;"",'Sales history'!$O90&gt;0,$E90&lt;&gt;""),N(K90)&gt;0),MAX(0,N($G90))/K90,"")</f>
        <v/>
      </c>
      <c r="Q90" s="40" t="str">
        <f aca="false">IF(AND(AND($A90&lt;&gt;"",'Sales history'!$O90&gt;0,$E90&lt;&gt;""),N(K90)&gt;0),MAX(0,(O90-N90)/K90),"")</f>
        <v/>
      </c>
      <c r="R90" s="41" t="str">
        <f aca="false">IF($A90="","",IF('Sales history'!$O90=0,"Need sales history",IF($E90="","Need lead time",IF(K90=0,"No demand",IF(N($G90)&lt;=0,"Out of stock",IF(O90&lt;=N90,"Order now",IF(Q90&lt;=Settings!$B$7,"Order soon","OK")))))))</f>
        <v/>
      </c>
      <c r="S90" s="39" t="str">
        <f aca="false">IF(OR(R90="Out of stock",R90="Order now",R90="Order soon"),IF(N90+K90*Settings!$B$6-O90&lt;=0,0,IF(N($J90)&gt;0,CEILING(MAX(N90+K90*Settings!$B$6-O90,N($I90)),$J90),ROUNDUP(MAX(N90+K90*Settings!$B$6-O90,N($I90)),0))),"")</f>
        <v/>
      </c>
      <c r="T90" s="42" t="str">
        <f aca="false">IF(AND(ISNUMBER(S90),ISNUMBER($D90)),S90*$D90,"")</f>
        <v/>
      </c>
    </row>
    <row r="91" customFormat="false" ht="15" hidden="false" customHeight="false" outlineLevel="0" collapsed="false">
      <c r="A91" s="34"/>
      <c r="B91" s="34"/>
      <c r="C91" s="34"/>
      <c r="D91" s="35"/>
      <c r="E91" s="36"/>
      <c r="F91" s="36"/>
      <c r="G91" s="37"/>
      <c r="H91" s="37"/>
      <c r="I91" s="37"/>
      <c r="J91" s="37"/>
      <c r="K91" s="38" t="str">
        <f aca="false">IF(OR($A91="",'Sales history'!$O91=0),"",'Sales history'!$R91)</f>
        <v/>
      </c>
      <c r="L91" s="38" t="str">
        <f aca="false">IF(OR($A91="",'Sales history'!$O91=0),"",'Sales history'!$S91)</f>
        <v/>
      </c>
      <c r="M91" s="39" t="str">
        <f aca="false">IF(AND($A91&lt;&gt;"",'Sales history'!$O91&gt;0,$E91&lt;&gt;""),ROUNDUP(Settings!$B$5*SQRT($E91*L91^2+K91^2*N($F91)^2),0),"")</f>
        <v/>
      </c>
      <c r="N91" s="39" t="str">
        <f aca="false">IF(AND($A91&lt;&gt;"",'Sales history'!$O91&gt;0,$E91&lt;&gt;""),ROUNDUP(K91*$E91+M91,0),"")</f>
        <v/>
      </c>
      <c r="O91" s="39" t="str">
        <f aca="false">IF($A91="","",N($G91)+N($H91))</f>
        <v/>
      </c>
      <c r="P91" s="40" t="str">
        <f aca="false">IF(AND(AND($A91&lt;&gt;"",'Sales history'!$O91&gt;0,$E91&lt;&gt;""),N(K91)&gt;0),MAX(0,N($G91))/K91,"")</f>
        <v/>
      </c>
      <c r="Q91" s="40" t="str">
        <f aca="false">IF(AND(AND($A91&lt;&gt;"",'Sales history'!$O91&gt;0,$E91&lt;&gt;""),N(K91)&gt;0),MAX(0,(O91-N91)/K91),"")</f>
        <v/>
      </c>
      <c r="R91" s="41" t="str">
        <f aca="false">IF($A91="","",IF('Sales history'!$O91=0,"Need sales history",IF($E91="","Need lead time",IF(K91=0,"No demand",IF(N($G91)&lt;=0,"Out of stock",IF(O91&lt;=N91,"Order now",IF(Q91&lt;=Settings!$B$7,"Order soon","OK")))))))</f>
        <v/>
      </c>
      <c r="S91" s="39" t="str">
        <f aca="false">IF(OR(R91="Out of stock",R91="Order now",R91="Order soon"),IF(N91+K91*Settings!$B$6-O91&lt;=0,0,IF(N($J91)&gt;0,CEILING(MAX(N91+K91*Settings!$B$6-O91,N($I91)),$J91),ROUNDUP(MAX(N91+K91*Settings!$B$6-O91,N($I91)),0))),"")</f>
        <v/>
      </c>
      <c r="T91" s="42" t="str">
        <f aca="false">IF(AND(ISNUMBER(S91),ISNUMBER($D91)),S91*$D91,"")</f>
        <v/>
      </c>
    </row>
    <row r="92" customFormat="false" ht="15" hidden="false" customHeight="false" outlineLevel="0" collapsed="false">
      <c r="A92" s="34"/>
      <c r="B92" s="34"/>
      <c r="C92" s="34"/>
      <c r="D92" s="35"/>
      <c r="E92" s="36"/>
      <c r="F92" s="36"/>
      <c r="G92" s="37"/>
      <c r="H92" s="37"/>
      <c r="I92" s="37"/>
      <c r="J92" s="37"/>
      <c r="K92" s="38" t="str">
        <f aca="false">IF(OR($A92="",'Sales history'!$O92=0),"",'Sales history'!$R92)</f>
        <v/>
      </c>
      <c r="L92" s="38" t="str">
        <f aca="false">IF(OR($A92="",'Sales history'!$O92=0),"",'Sales history'!$S92)</f>
        <v/>
      </c>
      <c r="M92" s="39" t="str">
        <f aca="false">IF(AND($A92&lt;&gt;"",'Sales history'!$O92&gt;0,$E92&lt;&gt;""),ROUNDUP(Settings!$B$5*SQRT($E92*L92^2+K92^2*N($F92)^2),0),"")</f>
        <v/>
      </c>
      <c r="N92" s="39" t="str">
        <f aca="false">IF(AND($A92&lt;&gt;"",'Sales history'!$O92&gt;0,$E92&lt;&gt;""),ROUNDUP(K92*$E92+M92,0),"")</f>
        <v/>
      </c>
      <c r="O92" s="39" t="str">
        <f aca="false">IF($A92="","",N($G92)+N($H92))</f>
        <v/>
      </c>
      <c r="P92" s="40" t="str">
        <f aca="false">IF(AND(AND($A92&lt;&gt;"",'Sales history'!$O92&gt;0,$E92&lt;&gt;""),N(K92)&gt;0),MAX(0,N($G92))/K92,"")</f>
        <v/>
      </c>
      <c r="Q92" s="40" t="str">
        <f aca="false">IF(AND(AND($A92&lt;&gt;"",'Sales history'!$O92&gt;0,$E92&lt;&gt;""),N(K92)&gt;0),MAX(0,(O92-N92)/K92),"")</f>
        <v/>
      </c>
      <c r="R92" s="41" t="str">
        <f aca="false">IF($A92="","",IF('Sales history'!$O92=0,"Need sales history",IF($E92="","Need lead time",IF(K92=0,"No demand",IF(N($G92)&lt;=0,"Out of stock",IF(O92&lt;=N92,"Order now",IF(Q92&lt;=Settings!$B$7,"Order soon","OK")))))))</f>
        <v/>
      </c>
      <c r="S92" s="39" t="str">
        <f aca="false">IF(OR(R92="Out of stock",R92="Order now",R92="Order soon"),IF(N92+K92*Settings!$B$6-O92&lt;=0,0,IF(N($J92)&gt;0,CEILING(MAX(N92+K92*Settings!$B$6-O92,N($I92)),$J92),ROUNDUP(MAX(N92+K92*Settings!$B$6-O92,N($I92)),0))),"")</f>
        <v/>
      </c>
      <c r="T92" s="42" t="str">
        <f aca="false">IF(AND(ISNUMBER(S92),ISNUMBER($D92)),S92*$D92,"")</f>
        <v/>
      </c>
    </row>
    <row r="93" customFormat="false" ht="15" hidden="false" customHeight="false" outlineLevel="0" collapsed="false">
      <c r="A93" s="34"/>
      <c r="B93" s="34"/>
      <c r="C93" s="34"/>
      <c r="D93" s="35"/>
      <c r="E93" s="36"/>
      <c r="F93" s="36"/>
      <c r="G93" s="37"/>
      <c r="H93" s="37"/>
      <c r="I93" s="37"/>
      <c r="J93" s="37"/>
      <c r="K93" s="38" t="str">
        <f aca="false">IF(OR($A93="",'Sales history'!$O93=0),"",'Sales history'!$R93)</f>
        <v/>
      </c>
      <c r="L93" s="38" t="str">
        <f aca="false">IF(OR($A93="",'Sales history'!$O93=0),"",'Sales history'!$S93)</f>
        <v/>
      </c>
      <c r="M93" s="39" t="str">
        <f aca="false">IF(AND($A93&lt;&gt;"",'Sales history'!$O93&gt;0,$E93&lt;&gt;""),ROUNDUP(Settings!$B$5*SQRT($E93*L93^2+K93^2*N($F93)^2),0),"")</f>
        <v/>
      </c>
      <c r="N93" s="39" t="str">
        <f aca="false">IF(AND($A93&lt;&gt;"",'Sales history'!$O93&gt;0,$E93&lt;&gt;""),ROUNDUP(K93*$E93+M93,0),"")</f>
        <v/>
      </c>
      <c r="O93" s="39" t="str">
        <f aca="false">IF($A93="","",N($G93)+N($H93))</f>
        <v/>
      </c>
      <c r="P93" s="40" t="str">
        <f aca="false">IF(AND(AND($A93&lt;&gt;"",'Sales history'!$O93&gt;0,$E93&lt;&gt;""),N(K93)&gt;0),MAX(0,N($G93))/K93,"")</f>
        <v/>
      </c>
      <c r="Q93" s="40" t="str">
        <f aca="false">IF(AND(AND($A93&lt;&gt;"",'Sales history'!$O93&gt;0,$E93&lt;&gt;""),N(K93)&gt;0),MAX(0,(O93-N93)/K93),"")</f>
        <v/>
      </c>
      <c r="R93" s="41" t="str">
        <f aca="false">IF($A93="","",IF('Sales history'!$O93=0,"Need sales history",IF($E93="","Need lead time",IF(K93=0,"No demand",IF(N($G93)&lt;=0,"Out of stock",IF(O93&lt;=N93,"Order now",IF(Q93&lt;=Settings!$B$7,"Order soon","OK")))))))</f>
        <v/>
      </c>
      <c r="S93" s="39" t="str">
        <f aca="false">IF(OR(R93="Out of stock",R93="Order now",R93="Order soon"),IF(N93+K93*Settings!$B$6-O93&lt;=0,0,IF(N($J93)&gt;0,CEILING(MAX(N93+K93*Settings!$B$6-O93,N($I93)),$J93),ROUNDUP(MAX(N93+K93*Settings!$B$6-O93,N($I93)),0))),"")</f>
        <v/>
      </c>
      <c r="T93" s="42" t="str">
        <f aca="false">IF(AND(ISNUMBER(S93),ISNUMBER($D93)),S93*$D93,"")</f>
        <v/>
      </c>
    </row>
    <row r="94" customFormat="false" ht="15" hidden="false" customHeight="false" outlineLevel="0" collapsed="false">
      <c r="A94" s="34"/>
      <c r="B94" s="34"/>
      <c r="C94" s="34"/>
      <c r="D94" s="35"/>
      <c r="E94" s="36"/>
      <c r="F94" s="36"/>
      <c r="G94" s="37"/>
      <c r="H94" s="37"/>
      <c r="I94" s="37"/>
      <c r="J94" s="37"/>
      <c r="K94" s="38" t="str">
        <f aca="false">IF(OR($A94="",'Sales history'!$O94=0),"",'Sales history'!$R94)</f>
        <v/>
      </c>
      <c r="L94" s="38" t="str">
        <f aca="false">IF(OR($A94="",'Sales history'!$O94=0),"",'Sales history'!$S94)</f>
        <v/>
      </c>
      <c r="M94" s="39" t="str">
        <f aca="false">IF(AND($A94&lt;&gt;"",'Sales history'!$O94&gt;0,$E94&lt;&gt;""),ROUNDUP(Settings!$B$5*SQRT($E94*L94^2+K94^2*N($F94)^2),0),"")</f>
        <v/>
      </c>
      <c r="N94" s="39" t="str">
        <f aca="false">IF(AND($A94&lt;&gt;"",'Sales history'!$O94&gt;0,$E94&lt;&gt;""),ROUNDUP(K94*$E94+M94,0),"")</f>
        <v/>
      </c>
      <c r="O94" s="39" t="str">
        <f aca="false">IF($A94="","",N($G94)+N($H94))</f>
        <v/>
      </c>
      <c r="P94" s="40" t="str">
        <f aca="false">IF(AND(AND($A94&lt;&gt;"",'Sales history'!$O94&gt;0,$E94&lt;&gt;""),N(K94)&gt;0),MAX(0,N($G94))/K94,"")</f>
        <v/>
      </c>
      <c r="Q94" s="40" t="str">
        <f aca="false">IF(AND(AND($A94&lt;&gt;"",'Sales history'!$O94&gt;0,$E94&lt;&gt;""),N(K94)&gt;0),MAX(0,(O94-N94)/K94),"")</f>
        <v/>
      </c>
      <c r="R94" s="41" t="str">
        <f aca="false">IF($A94="","",IF('Sales history'!$O94=0,"Need sales history",IF($E94="","Need lead time",IF(K94=0,"No demand",IF(N($G94)&lt;=0,"Out of stock",IF(O94&lt;=N94,"Order now",IF(Q94&lt;=Settings!$B$7,"Order soon","OK")))))))</f>
        <v/>
      </c>
      <c r="S94" s="39" t="str">
        <f aca="false">IF(OR(R94="Out of stock",R94="Order now",R94="Order soon"),IF(N94+K94*Settings!$B$6-O94&lt;=0,0,IF(N($J94)&gt;0,CEILING(MAX(N94+K94*Settings!$B$6-O94,N($I94)),$J94),ROUNDUP(MAX(N94+K94*Settings!$B$6-O94,N($I94)),0))),"")</f>
        <v/>
      </c>
      <c r="T94" s="42" t="str">
        <f aca="false">IF(AND(ISNUMBER(S94),ISNUMBER($D94)),S94*$D94,"")</f>
        <v/>
      </c>
    </row>
    <row r="95" customFormat="false" ht="15" hidden="false" customHeight="false" outlineLevel="0" collapsed="false">
      <c r="A95" s="34"/>
      <c r="B95" s="34"/>
      <c r="C95" s="34"/>
      <c r="D95" s="35"/>
      <c r="E95" s="36"/>
      <c r="F95" s="36"/>
      <c r="G95" s="37"/>
      <c r="H95" s="37"/>
      <c r="I95" s="37"/>
      <c r="J95" s="37"/>
      <c r="K95" s="38" t="str">
        <f aca="false">IF(OR($A95="",'Sales history'!$O95=0),"",'Sales history'!$R95)</f>
        <v/>
      </c>
      <c r="L95" s="38" t="str">
        <f aca="false">IF(OR($A95="",'Sales history'!$O95=0),"",'Sales history'!$S95)</f>
        <v/>
      </c>
      <c r="M95" s="39" t="str">
        <f aca="false">IF(AND($A95&lt;&gt;"",'Sales history'!$O95&gt;0,$E95&lt;&gt;""),ROUNDUP(Settings!$B$5*SQRT($E95*L95^2+K95^2*N($F95)^2),0),"")</f>
        <v/>
      </c>
      <c r="N95" s="39" t="str">
        <f aca="false">IF(AND($A95&lt;&gt;"",'Sales history'!$O95&gt;0,$E95&lt;&gt;""),ROUNDUP(K95*$E95+M95,0),"")</f>
        <v/>
      </c>
      <c r="O95" s="39" t="str">
        <f aca="false">IF($A95="","",N($G95)+N($H95))</f>
        <v/>
      </c>
      <c r="P95" s="40" t="str">
        <f aca="false">IF(AND(AND($A95&lt;&gt;"",'Sales history'!$O95&gt;0,$E95&lt;&gt;""),N(K95)&gt;0),MAX(0,N($G95))/K95,"")</f>
        <v/>
      </c>
      <c r="Q95" s="40" t="str">
        <f aca="false">IF(AND(AND($A95&lt;&gt;"",'Sales history'!$O95&gt;0,$E95&lt;&gt;""),N(K95)&gt;0),MAX(0,(O95-N95)/K95),"")</f>
        <v/>
      </c>
      <c r="R95" s="41" t="str">
        <f aca="false">IF($A95="","",IF('Sales history'!$O95=0,"Need sales history",IF($E95="","Need lead time",IF(K95=0,"No demand",IF(N($G95)&lt;=0,"Out of stock",IF(O95&lt;=N95,"Order now",IF(Q95&lt;=Settings!$B$7,"Order soon","OK")))))))</f>
        <v/>
      </c>
      <c r="S95" s="39" t="str">
        <f aca="false">IF(OR(R95="Out of stock",R95="Order now",R95="Order soon"),IF(N95+K95*Settings!$B$6-O95&lt;=0,0,IF(N($J95)&gt;0,CEILING(MAX(N95+K95*Settings!$B$6-O95,N($I95)),$J95),ROUNDUP(MAX(N95+K95*Settings!$B$6-O95,N($I95)),0))),"")</f>
        <v/>
      </c>
      <c r="T95" s="42" t="str">
        <f aca="false">IF(AND(ISNUMBER(S95),ISNUMBER($D95)),S95*$D95,"")</f>
        <v/>
      </c>
    </row>
    <row r="96" customFormat="false" ht="15" hidden="false" customHeight="false" outlineLevel="0" collapsed="false">
      <c r="A96" s="34"/>
      <c r="B96" s="34"/>
      <c r="C96" s="34"/>
      <c r="D96" s="35"/>
      <c r="E96" s="36"/>
      <c r="F96" s="36"/>
      <c r="G96" s="37"/>
      <c r="H96" s="37"/>
      <c r="I96" s="37"/>
      <c r="J96" s="37"/>
      <c r="K96" s="38" t="str">
        <f aca="false">IF(OR($A96="",'Sales history'!$O96=0),"",'Sales history'!$R96)</f>
        <v/>
      </c>
      <c r="L96" s="38" t="str">
        <f aca="false">IF(OR($A96="",'Sales history'!$O96=0),"",'Sales history'!$S96)</f>
        <v/>
      </c>
      <c r="M96" s="39" t="str">
        <f aca="false">IF(AND($A96&lt;&gt;"",'Sales history'!$O96&gt;0,$E96&lt;&gt;""),ROUNDUP(Settings!$B$5*SQRT($E96*L96^2+K96^2*N($F96)^2),0),"")</f>
        <v/>
      </c>
      <c r="N96" s="39" t="str">
        <f aca="false">IF(AND($A96&lt;&gt;"",'Sales history'!$O96&gt;0,$E96&lt;&gt;""),ROUNDUP(K96*$E96+M96,0),"")</f>
        <v/>
      </c>
      <c r="O96" s="39" t="str">
        <f aca="false">IF($A96="","",N($G96)+N($H96))</f>
        <v/>
      </c>
      <c r="P96" s="40" t="str">
        <f aca="false">IF(AND(AND($A96&lt;&gt;"",'Sales history'!$O96&gt;0,$E96&lt;&gt;""),N(K96)&gt;0),MAX(0,N($G96))/K96,"")</f>
        <v/>
      </c>
      <c r="Q96" s="40" t="str">
        <f aca="false">IF(AND(AND($A96&lt;&gt;"",'Sales history'!$O96&gt;0,$E96&lt;&gt;""),N(K96)&gt;0),MAX(0,(O96-N96)/K96),"")</f>
        <v/>
      </c>
      <c r="R96" s="41" t="str">
        <f aca="false">IF($A96="","",IF('Sales history'!$O96=0,"Need sales history",IF($E96="","Need lead time",IF(K96=0,"No demand",IF(N($G96)&lt;=0,"Out of stock",IF(O96&lt;=N96,"Order now",IF(Q96&lt;=Settings!$B$7,"Order soon","OK")))))))</f>
        <v/>
      </c>
      <c r="S96" s="39" t="str">
        <f aca="false">IF(OR(R96="Out of stock",R96="Order now",R96="Order soon"),IF(N96+K96*Settings!$B$6-O96&lt;=0,0,IF(N($J96)&gt;0,CEILING(MAX(N96+K96*Settings!$B$6-O96,N($I96)),$J96),ROUNDUP(MAX(N96+K96*Settings!$B$6-O96,N($I96)),0))),"")</f>
        <v/>
      </c>
      <c r="T96" s="42" t="str">
        <f aca="false">IF(AND(ISNUMBER(S96),ISNUMBER($D96)),S96*$D96,"")</f>
        <v/>
      </c>
    </row>
    <row r="97" customFormat="false" ht="15" hidden="false" customHeight="false" outlineLevel="0" collapsed="false">
      <c r="A97" s="34"/>
      <c r="B97" s="34"/>
      <c r="C97" s="34"/>
      <c r="D97" s="35"/>
      <c r="E97" s="36"/>
      <c r="F97" s="36"/>
      <c r="G97" s="37"/>
      <c r="H97" s="37"/>
      <c r="I97" s="37"/>
      <c r="J97" s="37"/>
      <c r="K97" s="38" t="str">
        <f aca="false">IF(OR($A97="",'Sales history'!$O97=0),"",'Sales history'!$R97)</f>
        <v/>
      </c>
      <c r="L97" s="38" t="str">
        <f aca="false">IF(OR($A97="",'Sales history'!$O97=0),"",'Sales history'!$S97)</f>
        <v/>
      </c>
      <c r="M97" s="39" t="str">
        <f aca="false">IF(AND($A97&lt;&gt;"",'Sales history'!$O97&gt;0,$E97&lt;&gt;""),ROUNDUP(Settings!$B$5*SQRT($E97*L97^2+K97^2*N($F97)^2),0),"")</f>
        <v/>
      </c>
      <c r="N97" s="39" t="str">
        <f aca="false">IF(AND($A97&lt;&gt;"",'Sales history'!$O97&gt;0,$E97&lt;&gt;""),ROUNDUP(K97*$E97+M97,0),"")</f>
        <v/>
      </c>
      <c r="O97" s="39" t="str">
        <f aca="false">IF($A97="","",N($G97)+N($H97))</f>
        <v/>
      </c>
      <c r="P97" s="40" t="str">
        <f aca="false">IF(AND(AND($A97&lt;&gt;"",'Sales history'!$O97&gt;0,$E97&lt;&gt;""),N(K97)&gt;0),MAX(0,N($G97))/K97,"")</f>
        <v/>
      </c>
      <c r="Q97" s="40" t="str">
        <f aca="false">IF(AND(AND($A97&lt;&gt;"",'Sales history'!$O97&gt;0,$E97&lt;&gt;""),N(K97)&gt;0),MAX(0,(O97-N97)/K97),"")</f>
        <v/>
      </c>
      <c r="R97" s="41" t="str">
        <f aca="false">IF($A97="","",IF('Sales history'!$O97=0,"Need sales history",IF($E97="","Need lead time",IF(K97=0,"No demand",IF(N($G97)&lt;=0,"Out of stock",IF(O97&lt;=N97,"Order now",IF(Q97&lt;=Settings!$B$7,"Order soon","OK")))))))</f>
        <v/>
      </c>
      <c r="S97" s="39" t="str">
        <f aca="false">IF(OR(R97="Out of stock",R97="Order now",R97="Order soon"),IF(N97+K97*Settings!$B$6-O97&lt;=0,0,IF(N($J97)&gt;0,CEILING(MAX(N97+K97*Settings!$B$6-O97,N($I97)),$J97),ROUNDUP(MAX(N97+K97*Settings!$B$6-O97,N($I97)),0))),"")</f>
        <v/>
      </c>
      <c r="T97" s="42" t="str">
        <f aca="false">IF(AND(ISNUMBER(S97),ISNUMBER($D97)),S97*$D97,"")</f>
        <v/>
      </c>
    </row>
    <row r="98" customFormat="false" ht="15" hidden="false" customHeight="false" outlineLevel="0" collapsed="false">
      <c r="A98" s="34"/>
      <c r="B98" s="34"/>
      <c r="C98" s="34"/>
      <c r="D98" s="35"/>
      <c r="E98" s="36"/>
      <c r="F98" s="36"/>
      <c r="G98" s="37"/>
      <c r="H98" s="37"/>
      <c r="I98" s="37"/>
      <c r="J98" s="37"/>
      <c r="K98" s="38" t="str">
        <f aca="false">IF(OR($A98="",'Sales history'!$O98=0),"",'Sales history'!$R98)</f>
        <v/>
      </c>
      <c r="L98" s="38" t="str">
        <f aca="false">IF(OR($A98="",'Sales history'!$O98=0),"",'Sales history'!$S98)</f>
        <v/>
      </c>
      <c r="M98" s="39" t="str">
        <f aca="false">IF(AND($A98&lt;&gt;"",'Sales history'!$O98&gt;0,$E98&lt;&gt;""),ROUNDUP(Settings!$B$5*SQRT($E98*L98^2+K98^2*N($F98)^2),0),"")</f>
        <v/>
      </c>
      <c r="N98" s="39" t="str">
        <f aca="false">IF(AND($A98&lt;&gt;"",'Sales history'!$O98&gt;0,$E98&lt;&gt;""),ROUNDUP(K98*$E98+M98,0),"")</f>
        <v/>
      </c>
      <c r="O98" s="39" t="str">
        <f aca="false">IF($A98="","",N($G98)+N($H98))</f>
        <v/>
      </c>
      <c r="P98" s="40" t="str">
        <f aca="false">IF(AND(AND($A98&lt;&gt;"",'Sales history'!$O98&gt;0,$E98&lt;&gt;""),N(K98)&gt;0),MAX(0,N($G98))/K98,"")</f>
        <v/>
      </c>
      <c r="Q98" s="40" t="str">
        <f aca="false">IF(AND(AND($A98&lt;&gt;"",'Sales history'!$O98&gt;0,$E98&lt;&gt;""),N(K98)&gt;0),MAX(0,(O98-N98)/K98),"")</f>
        <v/>
      </c>
      <c r="R98" s="41" t="str">
        <f aca="false">IF($A98="","",IF('Sales history'!$O98=0,"Need sales history",IF($E98="","Need lead time",IF(K98=0,"No demand",IF(N($G98)&lt;=0,"Out of stock",IF(O98&lt;=N98,"Order now",IF(Q98&lt;=Settings!$B$7,"Order soon","OK")))))))</f>
        <v/>
      </c>
      <c r="S98" s="39" t="str">
        <f aca="false">IF(OR(R98="Out of stock",R98="Order now",R98="Order soon"),IF(N98+K98*Settings!$B$6-O98&lt;=0,0,IF(N($J98)&gt;0,CEILING(MAX(N98+K98*Settings!$B$6-O98,N($I98)),$J98),ROUNDUP(MAX(N98+K98*Settings!$B$6-O98,N($I98)),0))),"")</f>
        <v/>
      </c>
      <c r="T98" s="42" t="str">
        <f aca="false">IF(AND(ISNUMBER(S98),ISNUMBER($D98)),S98*$D98,"")</f>
        <v/>
      </c>
    </row>
    <row r="99" customFormat="false" ht="15" hidden="false" customHeight="false" outlineLevel="0" collapsed="false">
      <c r="A99" s="34"/>
      <c r="B99" s="34"/>
      <c r="C99" s="34"/>
      <c r="D99" s="35"/>
      <c r="E99" s="36"/>
      <c r="F99" s="36"/>
      <c r="G99" s="37"/>
      <c r="H99" s="37"/>
      <c r="I99" s="37"/>
      <c r="J99" s="37"/>
      <c r="K99" s="38" t="str">
        <f aca="false">IF(OR($A99="",'Sales history'!$O99=0),"",'Sales history'!$R99)</f>
        <v/>
      </c>
      <c r="L99" s="38" t="str">
        <f aca="false">IF(OR($A99="",'Sales history'!$O99=0),"",'Sales history'!$S99)</f>
        <v/>
      </c>
      <c r="M99" s="39" t="str">
        <f aca="false">IF(AND($A99&lt;&gt;"",'Sales history'!$O99&gt;0,$E99&lt;&gt;""),ROUNDUP(Settings!$B$5*SQRT($E99*L99^2+K99^2*N($F99)^2),0),"")</f>
        <v/>
      </c>
      <c r="N99" s="39" t="str">
        <f aca="false">IF(AND($A99&lt;&gt;"",'Sales history'!$O99&gt;0,$E99&lt;&gt;""),ROUNDUP(K99*$E99+M99,0),"")</f>
        <v/>
      </c>
      <c r="O99" s="39" t="str">
        <f aca="false">IF($A99="","",N($G99)+N($H99))</f>
        <v/>
      </c>
      <c r="P99" s="40" t="str">
        <f aca="false">IF(AND(AND($A99&lt;&gt;"",'Sales history'!$O99&gt;0,$E99&lt;&gt;""),N(K99)&gt;0),MAX(0,N($G99))/K99,"")</f>
        <v/>
      </c>
      <c r="Q99" s="40" t="str">
        <f aca="false">IF(AND(AND($A99&lt;&gt;"",'Sales history'!$O99&gt;0,$E99&lt;&gt;""),N(K99)&gt;0),MAX(0,(O99-N99)/K99),"")</f>
        <v/>
      </c>
      <c r="R99" s="41" t="str">
        <f aca="false">IF($A99="","",IF('Sales history'!$O99=0,"Need sales history",IF($E99="","Need lead time",IF(K99=0,"No demand",IF(N($G99)&lt;=0,"Out of stock",IF(O99&lt;=N99,"Order now",IF(Q99&lt;=Settings!$B$7,"Order soon","OK")))))))</f>
        <v/>
      </c>
      <c r="S99" s="39" t="str">
        <f aca="false">IF(OR(R99="Out of stock",R99="Order now",R99="Order soon"),IF(N99+K99*Settings!$B$6-O99&lt;=0,0,IF(N($J99)&gt;0,CEILING(MAX(N99+K99*Settings!$B$6-O99,N($I99)),$J99),ROUNDUP(MAX(N99+K99*Settings!$B$6-O99,N($I99)),0))),"")</f>
        <v/>
      </c>
      <c r="T99" s="42" t="str">
        <f aca="false">IF(AND(ISNUMBER(S99),ISNUMBER($D99)),S99*$D99,"")</f>
        <v/>
      </c>
    </row>
    <row r="100" customFormat="false" ht="15" hidden="false" customHeight="false" outlineLevel="0" collapsed="false">
      <c r="A100" s="34"/>
      <c r="B100" s="34"/>
      <c r="C100" s="34"/>
      <c r="D100" s="35"/>
      <c r="E100" s="36"/>
      <c r="F100" s="36"/>
      <c r="G100" s="37"/>
      <c r="H100" s="37"/>
      <c r="I100" s="37"/>
      <c r="J100" s="37"/>
      <c r="K100" s="38" t="str">
        <f aca="false">IF(OR($A100="",'Sales history'!$O100=0),"",'Sales history'!$R100)</f>
        <v/>
      </c>
      <c r="L100" s="38" t="str">
        <f aca="false">IF(OR($A100="",'Sales history'!$O100=0),"",'Sales history'!$S100)</f>
        <v/>
      </c>
      <c r="M100" s="39" t="str">
        <f aca="false">IF(AND($A100&lt;&gt;"",'Sales history'!$O100&gt;0,$E100&lt;&gt;""),ROUNDUP(Settings!$B$5*SQRT($E100*L100^2+K100^2*N($F100)^2),0),"")</f>
        <v/>
      </c>
      <c r="N100" s="39" t="str">
        <f aca="false">IF(AND($A100&lt;&gt;"",'Sales history'!$O100&gt;0,$E100&lt;&gt;""),ROUNDUP(K100*$E100+M100,0),"")</f>
        <v/>
      </c>
      <c r="O100" s="39" t="str">
        <f aca="false">IF($A100="","",N($G100)+N($H100))</f>
        <v/>
      </c>
      <c r="P100" s="40" t="str">
        <f aca="false">IF(AND(AND($A100&lt;&gt;"",'Sales history'!$O100&gt;0,$E100&lt;&gt;""),N(K100)&gt;0),MAX(0,N($G100))/K100,"")</f>
        <v/>
      </c>
      <c r="Q100" s="40" t="str">
        <f aca="false">IF(AND(AND($A100&lt;&gt;"",'Sales history'!$O100&gt;0,$E100&lt;&gt;""),N(K100)&gt;0),MAX(0,(O100-N100)/K100),"")</f>
        <v/>
      </c>
      <c r="R100" s="41" t="str">
        <f aca="false">IF($A100="","",IF('Sales history'!$O100=0,"Need sales history",IF($E100="","Need lead time",IF(K100=0,"No demand",IF(N($G100)&lt;=0,"Out of stock",IF(O100&lt;=N100,"Order now",IF(Q100&lt;=Settings!$B$7,"Order soon","OK")))))))</f>
        <v/>
      </c>
      <c r="S100" s="39" t="str">
        <f aca="false">IF(OR(R100="Out of stock",R100="Order now",R100="Order soon"),IF(N100+K100*Settings!$B$6-O100&lt;=0,0,IF(N($J100)&gt;0,CEILING(MAX(N100+K100*Settings!$B$6-O100,N($I100)),$J100),ROUNDUP(MAX(N100+K100*Settings!$B$6-O100,N($I100)),0))),"")</f>
        <v/>
      </c>
      <c r="T100" s="42" t="str">
        <f aca="false">IF(AND(ISNUMBER(S100),ISNUMBER($D100)),S100*$D100,"")</f>
        <v/>
      </c>
    </row>
    <row r="101" customFormat="false" ht="15" hidden="false" customHeight="false" outlineLevel="0" collapsed="false">
      <c r="A101" s="34"/>
      <c r="B101" s="34"/>
      <c r="C101" s="34"/>
      <c r="D101" s="35"/>
      <c r="E101" s="36"/>
      <c r="F101" s="36"/>
      <c r="G101" s="37"/>
      <c r="H101" s="37"/>
      <c r="I101" s="37"/>
      <c r="J101" s="37"/>
      <c r="K101" s="38" t="str">
        <f aca="false">IF(OR($A101="",'Sales history'!$O101=0),"",'Sales history'!$R101)</f>
        <v/>
      </c>
      <c r="L101" s="38" t="str">
        <f aca="false">IF(OR($A101="",'Sales history'!$O101=0),"",'Sales history'!$S101)</f>
        <v/>
      </c>
      <c r="M101" s="39" t="str">
        <f aca="false">IF(AND($A101&lt;&gt;"",'Sales history'!$O101&gt;0,$E101&lt;&gt;""),ROUNDUP(Settings!$B$5*SQRT($E101*L101^2+K101^2*N($F101)^2),0),"")</f>
        <v/>
      </c>
      <c r="N101" s="39" t="str">
        <f aca="false">IF(AND($A101&lt;&gt;"",'Sales history'!$O101&gt;0,$E101&lt;&gt;""),ROUNDUP(K101*$E101+M101,0),"")</f>
        <v/>
      </c>
      <c r="O101" s="39" t="str">
        <f aca="false">IF($A101="","",N($G101)+N($H101))</f>
        <v/>
      </c>
      <c r="P101" s="40" t="str">
        <f aca="false">IF(AND(AND($A101&lt;&gt;"",'Sales history'!$O101&gt;0,$E101&lt;&gt;""),N(K101)&gt;0),MAX(0,N($G101))/K101,"")</f>
        <v/>
      </c>
      <c r="Q101" s="40" t="str">
        <f aca="false">IF(AND(AND($A101&lt;&gt;"",'Sales history'!$O101&gt;0,$E101&lt;&gt;""),N(K101)&gt;0),MAX(0,(O101-N101)/K101),"")</f>
        <v/>
      </c>
      <c r="R101" s="41" t="str">
        <f aca="false">IF($A101="","",IF('Sales history'!$O101=0,"Need sales history",IF($E101="","Need lead time",IF(K101=0,"No demand",IF(N($G101)&lt;=0,"Out of stock",IF(O101&lt;=N101,"Order now",IF(Q101&lt;=Settings!$B$7,"Order soon","OK")))))))</f>
        <v/>
      </c>
      <c r="S101" s="39" t="str">
        <f aca="false">IF(OR(R101="Out of stock",R101="Order now",R101="Order soon"),IF(N101+K101*Settings!$B$6-O101&lt;=0,0,IF(N($J101)&gt;0,CEILING(MAX(N101+K101*Settings!$B$6-O101,N($I101)),$J101),ROUNDUP(MAX(N101+K101*Settings!$B$6-O101,N($I101)),0))),"")</f>
        <v/>
      </c>
      <c r="T101" s="42" t="str">
        <f aca="false">IF(AND(ISNUMBER(S101),ISNUMBER($D101)),S101*$D101,"")</f>
        <v/>
      </c>
    </row>
    <row r="102" customFormat="false" ht="15" hidden="false" customHeight="false" outlineLevel="0" collapsed="false">
      <c r="A102" s="34"/>
      <c r="B102" s="34"/>
      <c r="C102" s="34"/>
      <c r="D102" s="35"/>
      <c r="E102" s="36"/>
      <c r="F102" s="36"/>
      <c r="G102" s="37"/>
      <c r="H102" s="37"/>
      <c r="I102" s="37"/>
      <c r="J102" s="37"/>
      <c r="K102" s="38" t="str">
        <f aca="false">IF(OR($A102="",'Sales history'!$O102=0),"",'Sales history'!$R102)</f>
        <v/>
      </c>
      <c r="L102" s="38" t="str">
        <f aca="false">IF(OR($A102="",'Sales history'!$O102=0),"",'Sales history'!$S102)</f>
        <v/>
      </c>
      <c r="M102" s="39" t="str">
        <f aca="false">IF(AND($A102&lt;&gt;"",'Sales history'!$O102&gt;0,$E102&lt;&gt;""),ROUNDUP(Settings!$B$5*SQRT($E102*L102^2+K102^2*N($F102)^2),0),"")</f>
        <v/>
      </c>
      <c r="N102" s="39" t="str">
        <f aca="false">IF(AND($A102&lt;&gt;"",'Sales history'!$O102&gt;0,$E102&lt;&gt;""),ROUNDUP(K102*$E102+M102,0),"")</f>
        <v/>
      </c>
      <c r="O102" s="39" t="str">
        <f aca="false">IF($A102="","",N($G102)+N($H102))</f>
        <v/>
      </c>
      <c r="P102" s="40" t="str">
        <f aca="false">IF(AND(AND($A102&lt;&gt;"",'Sales history'!$O102&gt;0,$E102&lt;&gt;""),N(K102)&gt;0),MAX(0,N($G102))/K102,"")</f>
        <v/>
      </c>
      <c r="Q102" s="40" t="str">
        <f aca="false">IF(AND(AND($A102&lt;&gt;"",'Sales history'!$O102&gt;0,$E102&lt;&gt;""),N(K102)&gt;0),MAX(0,(O102-N102)/K102),"")</f>
        <v/>
      </c>
      <c r="R102" s="41" t="str">
        <f aca="false">IF($A102="","",IF('Sales history'!$O102=0,"Need sales history",IF($E102="","Need lead time",IF(K102=0,"No demand",IF(N($G102)&lt;=0,"Out of stock",IF(O102&lt;=N102,"Order now",IF(Q102&lt;=Settings!$B$7,"Order soon","OK")))))))</f>
        <v/>
      </c>
      <c r="S102" s="39" t="str">
        <f aca="false">IF(OR(R102="Out of stock",R102="Order now",R102="Order soon"),IF(N102+K102*Settings!$B$6-O102&lt;=0,0,IF(N($J102)&gt;0,CEILING(MAX(N102+K102*Settings!$B$6-O102,N($I102)),$J102),ROUNDUP(MAX(N102+K102*Settings!$B$6-O102,N($I102)),0))),"")</f>
        <v/>
      </c>
      <c r="T102" s="42" t="str">
        <f aca="false">IF(AND(ISNUMBER(S102),ISNUMBER($D102)),S102*$D102,"")</f>
        <v/>
      </c>
    </row>
    <row r="103" customFormat="false" ht="15" hidden="false" customHeight="false" outlineLevel="0" collapsed="false">
      <c r="A103" s="34"/>
      <c r="B103" s="34"/>
      <c r="C103" s="34"/>
      <c r="D103" s="35"/>
      <c r="E103" s="36"/>
      <c r="F103" s="36"/>
      <c r="G103" s="37"/>
      <c r="H103" s="37"/>
      <c r="I103" s="37"/>
      <c r="J103" s="37"/>
      <c r="K103" s="38" t="str">
        <f aca="false">IF(OR($A103="",'Sales history'!$O103=0),"",'Sales history'!$R103)</f>
        <v/>
      </c>
      <c r="L103" s="38" t="str">
        <f aca="false">IF(OR($A103="",'Sales history'!$O103=0),"",'Sales history'!$S103)</f>
        <v/>
      </c>
      <c r="M103" s="39" t="str">
        <f aca="false">IF(AND($A103&lt;&gt;"",'Sales history'!$O103&gt;0,$E103&lt;&gt;""),ROUNDUP(Settings!$B$5*SQRT($E103*L103^2+K103^2*N($F103)^2),0),"")</f>
        <v/>
      </c>
      <c r="N103" s="39" t="str">
        <f aca="false">IF(AND($A103&lt;&gt;"",'Sales history'!$O103&gt;0,$E103&lt;&gt;""),ROUNDUP(K103*$E103+M103,0),"")</f>
        <v/>
      </c>
      <c r="O103" s="39" t="str">
        <f aca="false">IF($A103="","",N($G103)+N($H103))</f>
        <v/>
      </c>
      <c r="P103" s="40" t="str">
        <f aca="false">IF(AND(AND($A103&lt;&gt;"",'Sales history'!$O103&gt;0,$E103&lt;&gt;""),N(K103)&gt;0),MAX(0,N($G103))/K103,"")</f>
        <v/>
      </c>
      <c r="Q103" s="40" t="str">
        <f aca="false">IF(AND(AND($A103&lt;&gt;"",'Sales history'!$O103&gt;0,$E103&lt;&gt;""),N(K103)&gt;0),MAX(0,(O103-N103)/K103),"")</f>
        <v/>
      </c>
      <c r="R103" s="41" t="str">
        <f aca="false">IF($A103="","",IF('Sales history'!$O103=0,"Need sales history",IF($E103="","Need lead time",IF(K103=0,"No demand",IF(N($G103)&lt;=0,"Out of stock",IF(O103&lt;=N103,"Order now",IF(Q103&lt;=Settings!$B$7,"Order soon","OK")))))))</f>
        <v/>
      </c>
      <c r="S103" s="39" t="str">
        <f aca="false">IF(OR(R103="Out of stock",R103="Order now",R103="Order soon"),IF(N103+K103*Settings!$B$6-O103&lt;=0,0,IF(N($J103)&gt;0,CEILING(MAX(N103+K103*Settings!$B$6-O103,N($I103)),$J103),ROUNDUP(MAX(N103+K103*Settings!$B$6-O103,N($I103)),0))),"")</f>
        <v/>
      </c>
      <c r="T103" s="42" t="str">
        <f aca="false">IF(AND(ISNUMBER(S103),ISNUMBER($D103)),S103*$D103,"")</f>
        <v/>
      </c>
    </row>
    <row r="104" customFormat="false" ht="15" hidden="false" customHeight="false" outlineLevel="0" collapsed="false">
      <c r="A104" s="34"/>
      <c r="B104" s="34"/>
      <c r="C104" s="34"/>
      <c r="D104" s="35"/>
      <c r="E104" s="36"/>
      <c r="F104" s="36"/>
      <c r="G104" s="37"/>
      <c r="H104" s="37"/>
      <c r="I104" s="37"/>
      <c r="J104" s="37"/>
      <c r="K104" s="38" t="str">
        <f aca="false">IF(OR($A104="",'Sales history'!$O104=0),"",'Sales history'!$R104)</f>
        <v/>
      </c>
      <c r="L104" s="38" t="str">
        <f aca="false">IF(OR($A104="",'Sales history'!$O104=0),"",'Sales history'!$S104)</f>
        <v/>
      </c>
      <c r="M104" s="39" t="str">
        <f aca="false">IF(AND($A104&lt;&gt;"",'Sales history'!$O104&gt;0,$E104&lt;&gt;""),ROUNDUP(Settings!$B$5*SQRT($E104*L104^2+K104^2*N($F104)^2),0),"")</f>
        <v/>
      </c>
      <c r="N104" s="39" t="str">
        <f aca="false">IF(AND($A104&lt;&gt;"",'Sales history'!$O104&gt;0,$E104&lt;&gt;""),ROUNDUP(K104*$E104+M104,0),"")</f>
        <v/>
      </c>
      <c r="O104" s="39" t="str">
        <f aca="false">IF($A104="","",N($G104)+N($H104))</f>
        <v/>
      </c>
      <c r="P104" s="40" t="str">
        <f aca="false">IF(AND(AND($A104&lt;&gt;"",'Sales history'!$O104&gt;0,$E104&lt;&gt;""),N(K104)&gt;0),MAX(0,N($G104))/K104,"")</f>
        <v/>
      </c>
      <c r="Q104" s="40" t="str">
        <f aca="false">IF(AND(AND($A104&lt;&gt;"",'Sales history'!$O104&gt;0,$E104&lt;&gt;""),N(K104)&gt;0),MAX(0,(O104-N104)/K104),"")</f>
        <v/>
      </c>
      <c r="R104" s="41" t="str">
        <f aca="false">IF($A104="","",IF('Sales history'!$O104=0,"Need sales history",IF($E104="","Need lead time",IF(K104=0,"No demand",IF(N($G104)&lt;=0,"Out of stock",IF(O104&lt;=N104,"Order now",IF(Q104&lt;=Settings!$B$7,"Order soon","OK")))))))</f>
        <v/>
      </c>
      <c r="S104" s="39" t="str">
        <f aca="false">IF(OR(R104="Out of stock",R104="Order now",R104="Order soon"),IF(N104+K104*Settings!$B$6-O104&lt;=0,0,IF(N($J104)&gt;0,CEILING(MAX(N104+K104*Settings!$B$6-O104,N($I104)),$J104),ROUNDUP(MAX(N104+K104*Settings!$B$6-O104,N($I104)),0))),"")</f>
        <v/>
      </c>
      <c r="T104" s="42" t="str">
        <f aca="false">IF(AND(ISNUMBER(S104),ISNUMBER($D104)),S104*$D104,"")</f>
        <v/>
      </c>
    </row>
    <row r="105" customFormat="false" ht="15" hidden="false" customHeight="false" outlineLevel="0" collapsed="false">
      <c r="A105" s="34"/>
      <c r="B105" s="34"/>
      <c r="C105" s="34"/>
      <c r="D105" s="35"/>
      <c r="E105" s="36"/>
      <c r="F105" s="36"/>
      <c r="G105" s="37"/>
      <c r="H105" s="37"/>
      <c r="I105" s="37"/>
      <c r="J105" s="37"/>
      <c r="K105" s="38" t="str">
        <f aca="false">IF(OR($A105="",'Sales history'!$O105=0),"",'Sales history'!$R105)</f>
        <v/>
      </c>
      <c r="L105" s="38" t="str">
        <f aca="false">IF(OR($A105="",'Sales history'!$O105=0),"",'Sales history'!$S105)</f>
        <v/>
      </c>
      <c r="M105" s="39" t="str">
        <f aca="false">IF(AND($A105&lt;&gt;"",'Sales history'!$O105&gt;0,$E105&lt;&gt;""),ROUNDUP(Settings!$B$5*SQRT($E105*L105^2+K105^2*N($F105)^2),0),"")</f>
        <v/>
      </c>
      <c r="N105" s="39" t="str">
        <f aca="false">IF(AND($A105&lt;&gt;"",'Sales history'!$O105&gt;0,$E105&lt;&gt;""),ROUNDUP(K105*$E105+M105,0),"")</f>
        <v/>
      </c>
      <c r="O105" s="39" t="str">
        <f aca="false">IF($A105="","",N($G105)+N($H105))</f>
        <v/>
      </c>
      <c r="P105" s="40" t="str">
        <f aca="false">IF(AND(AND($A105&lt;&gt;"",'Sales history'!$O105&gt;0,$E105&lt;&gt;""),N(K105)&gt;0),MAX(0,N($G105))/K105,"")</f>
        <v/>
      </c>
      <c r="Q105" s="40" t="str">
        <f aca="false">IF(AND(AND($A105&lt;&gt;"",'Sales history'!$O105&gt;0,$E105&lt;&gt;""),N(K105)&gt;0),MAX(0,(O105-N105)/K105),"")</f>
        <v/>
      </c>
      <c r="R105" s="41" t="str">
        <f aca="false">IF($A105="","",IF('Sales history'!$O105=0,"Need sales history",IF($E105="","Need lead time",IF(K105=0,"No demand",IF(N($G105)&lt;=0,"Out of stock",IF(O105&lt;=N105,"Order now",IF(Q105&lt;=Settings!$B$7,"Order soon","OK")))))))</f>
        <v/>
      </c>
      <c r="S105" s="39" t="str">
        <f aca="false">IF(OR(R105="Out of stock",R105="Order now",R105="Order soon"),IF(N105+K105*Settings!$B$6-O105&lt;=0,0,IF(N($J105)&gt;0,CEILING(MAX(N105+K105*Settings!$B$6-O105,N($I105)),$J105),ROUNDUP(MAX(N105+K105*Settings!$B$6-O105,N($I105)),0))),"")</f>
        <v/>
      </c>
      <c r="T105" s="42" t="str">
        <f aca="false">IF(AND(ISNUMBER(S105),ISNUMBER($D105)),S105*$D105,"")</f>
        <v/>
      </c>
    </row>
    <row r="106" customFormat="false" ht="15" hidden="false" customHeight="false" outlineLevel="0" collapsed="false">
      <c r="A106" s="34"/>
      <c r="B106" s="34"/>
      <c r="C106" s="34"/>
      <c r="D106" s="35"/>
      <c r="E106" s="36"/>
      <c r="F106" s="36"/>
      <c r="G106" s="37"/>
      <c r="H106" s="37"/>
      <c r="I106" s="37"/>
      <c r="J106" s="37"/>
      <c r="K106" s="38" t="str">
        <f aca="false">IF(OR($A106="",'Sales history'!$O106=0),"",'Sales history'!$R106)</f>
        <v/>
      </c>
      <c r="L106" s="38" t="str">
        <f aca="false">IF(OR($A106="",'Sales history'!$O106=0),"",'Sales history'!$S106)</f>
        <v/>
      </c>
      <c r="M106" s="39" t="str">
        <f aca="false">IF(AND($A106&lt;&gt;"",'Sales history'!$O106&gt;0,$E106&lt;&gt;""),ROUNDUP(Settings!$B$5*SQRT($E106*L106^2+K106^2*N($F106)^2),0),"")</f>
        <v/>
      </c>
      <c r="N106" s="39" t="str">
        <f aca="false">IF(AND($A106&lt;&gt;"",'Sales history'!$O106&gt;0,$E106&lt;&gt;""),ROUNDUP(K106*$E106+M106,0),"")</f>
        <v/>
      </c>
      <c r="O106" s="39" t="str">
        <f aca="false">IF($A106="","",N($G106)+N($H106))</f>
        <v/>
      </c>
      <c r="P106" s="40" t="str">
        <f aca="false">IF(AND(AND($A106&lt;&gt;"",'Sales history'!$O106&gt;0,$E106&lt;&gt;""),N(K106)&gt;0),MAX(0,N($G106))/K106,"")</f>
        <v/>
      </c>
      <c r="Q106" s="40" t="str">
        <f aca="false">IF(AND(AND($A106&lt;&gt;"",'Sales history'!$O106&gt;0,$E106&lt;&gt;""),N(K106)&gt;0),MAX(0,(O106-N106)/K106),"")</f>
        <v/>
      </c>
      <c r="R106" s="41" t="str">
        <f aca="false">IF($A106="","",IF('Sales history'!$O106=0,"Need sales history",IF($E106="","Need lead time",IF(K106=0,"No demand",IF(N($G106)&lt;=0,"Out of stock",IF(O106&lt;=N106,"Order now",IF(Q106&lt;=Settings!$B$7,"Order soon","OK")))))))</f>
        <v/>
      </c>
      <c r="S106" s="39" t="str">
        <f aca="false">IF(OR(R106="Out of stock",R106="Order now",R106="Order soon"),IF(N106+K106*Settings!$B$6-O106&lt;=0,0,IF(N($J106)&gt;0,CEILING(MAX(N106+K106*Settings!$B$6-O106,N($I106)),$J106),ROUNDUP(MAX(N106+K106*Settings!$B$6-O106,N($I106)),0))),"")</f>
        <v/>
      </c>
      <c r="T106" s="42" t="str">
        <f aca="false">IF(AND(ISNUMBER(S106),ISNUMBER($D106)),S106*$D106,"")</f>
        <v/>
      </c>
    </row>
    <row r="107" customFormat="false" ht="15" hidden="false" customHeight="false" outlineLevel="0" collapsed="false">
      <c r="A107" s="34"/>
      <c r="B107" s="34"/>
      <c r="C107" s="34"/>
      <c r="D107" s="35"/>
      <c r="E107" s="36"/>
      <c r="F107" s="36"/>
      <c r="G107" s="37"/>
      <c r="H107" s="37"/>
      <c r="I107" s="37"/>
      <c r="J107" s="37"/>
      <c r="K107" s="38" t="str">
        <f aca="false">IF(OR($A107="",'Sales history'!$O107=0),"",'Sales history'!$R107)</f>
        <v/>
      </c>
      <c r="L107" s="38" t="str">
        <f aca="false">IF(OR($A107="",'Sales history'!$O107=0),"",'Sales history'!$S107)</f>
        <v/>
      </c>
      <c r="M107" s="39" t="str">
        <f aca="false">IF(AND($A107&lt;&gt;"",'Sales history'!$O107&gt;0,$E107&lt;&gt;""),ROUNDUP(Settings!$B$5*SQRT($E107*L107^2+K107^2*N($F107)^2),0),"")</f>
        <v/>
      </c>
      <c r="N107" s="39" t="str">
        <f aca="false">IF(AND($A107&lt;&gt;"",'Sales history'!$O107&gt;0,$E107&lt;&gt;""),ROUNDUP(K107*$E107+M107,0),"")</f>
        <v/>
      </c>
      <c r="O107" s="39" t="str">
        <f aca="false">IF($A107="","",N($G107)+N($H107))</f>
        <v/>
      </c>
      <c r="P107" s="40" t="str">
        <f aca="false">IF(AND(AND($A107&lt;&gt;"",'Sales history'!$O107&gt;0,$E107&lt;&gt;""),N(K107)&gt;0),MAX(0,N($G107))/K107,"")</f>
        <v/>
      </c>
      <c r="Q107" s="40" t="str">
        <f aca="false">IF(AND(AND($A107&lt;&gt;"",'Sales history'!$O107&gt;0,$E107&lt;&gt;""),N(K107)&gt;0),MAX(0,(O107-N107)/K107),"")</f>
        <v/>
      </c>
      <c r="R107" s="41" t="str">
        <f aca="false">IF($A107="","",IF('Sales history'!$O107=0,"Need sales history",IF($E107="","Need lead time",IF(K107=0,"No demand",IF(N($G107)&lt;=0,"Out of stock",IF(O107&lt;=N107,"Order now",IF(Q107&lt;=Settings!$B$7,"Order soon","OK")))))))</f>
        <v/>
      </c>
      <c r="S107" s="39" t="str">
        <f aca="false">IF(OR(R107="Out of stock",R107="Order now",R107="Order soon"),IF(N107+K107*Settings!$B$6-O107&lt;=0,0,IF(N($J107)&gt;0,CEILING(MAX(N107+K107*Settings!$B$6-O107,N($I107)),$J107),ROUNDUP(MAX(N107+K107*Settings!$B$6-O107,N($I107)),0))),"")</f>
        <v/>
      </c>
      <c r="T107" s="42" t="str">
        <f aca="false">IF(AND(ISNUMBER(S107),ISNUMBER($D107)),S107*$D107,"")</f>
        <v/>
      </c>
    </row>
    <row r="108" customFormat="false" ht="15" hidden="false" customHeight="false" outlineLevel="0" collapsed="false">
      <c r="A108" s="34"/>
      <c r="B108" s="34"/>
      <c r="C108" s="34"/>
      <c r="D108" s="35"/>
      <c r="E108" s="36"/>
      <c r="F108" s="36"/>
      <c r="G108" s="37"/>
      <c r="H108" s="37"/>
      <c r="I108" s="37"/>
      <c r="J108" s="37"/>
      <c r="K108" s="38" t="str">
        <f aca="false">IF(OR($A108="",'Sales history'!$O108=0),"",'Sales history'!$R108)</f>
        <v/>
      </c>
      <c r="L108" s="38" t="str">
        <f aca="false">IF(OR($A108="",'Sales history'!$O108=0),"",'Sales history'!$S108)</f>
        <v/>
      </c>
      <c r="M108" s="39" t="str">
        <f aca="false">IF(AND($A108&lt;&gt;"",'Sales history'!$O108&gt;0,$E108&lt;&gt;""),ROUNDUP(Settings!$B$5*SQRT($E108*L108^2+K108^2*N($F108)^2),0),"")</f>
        <v/>
      </c>
      <c r="N108" s="39" t="str">
        <f aca="false">IF(AND($A108&lt;&gt;"",'Sales history'!$O108&gt;0,$E108&lt;&gt;""),ROUNDUP(K108*$E108+M108,0),"")</f>
        <v/>
      </c>
      <c r="O108" s="39" t="str">
        <f aca="false">IF($A108="","",N($G108)+N($H108))</f>
        <v/>
      </c>
      <c r="P108" s="40" t="str">
        <f aca="false">IF(AND(AND($A108&lt;&gt;"",'Sales history'!$O108&gt;0,$E108&lt;&gt;""),N(K108)&gt;0),MAX(0,N($G108))/K108,"")</f>
        <v/>
      </c>
      <c r="Q108" s="40" t="str">
        <f aca="false">IF(AND(AND($A108&lt;&gt;"",'Sales history'!$O108&gt;0,$E108&lt;&gt;""),N(K108)&gt;0),MAX(0,(O108-N108)/K108),"")</f>
        <v/>
      </c>
      <c r="R108" s="41" t="str">
        <f aca="false">IF($A108="","",IF('Sales history'!$O108=0,"Need sales history",IF($E108="","Need lead time",IF(K108=0,"No demand",IF(N($G108)&lt;=0,"Out of stock",IF(O108&lt;=N108,"Order now",IF(Q108&lt;=Settings!$B$7,"Order soon","OK")))))))</f>
        <v/>
      </c>
      <c r="S108" s="39" t="str">
        <f aca="false">IF(OR(R108="Out of stock",R108="Order now",R108="Order soon"),IF(N108+K108*Settings!$B$6-O108&lt;=0,0,IF(N($J108)&gt;0,CEILING(MAX(N108+K108*Settings!$B$6-O108,N($I108)),$J108),ROUNDUP(MAX(N108+K108*Settings!$B$6-O108,N($I108)),0))),"")</f>
        <v/>
      </c>
      <c r="T108" s="42" t="str">
        <f aca="false">IF(AND(ISNUMBER(S108),ISNUMBER($D108)),S108*$D108,"")</f>
        <v/>
      </c>
    </row>
    <row r="109" customFormat="false" ht="15" hidden="false" customHeight="false" outlineLevel="0" collapsed="false">
      <c r="A109" s="34"/>
      <c r="B109" s="34"/>
      <c r="C109" s="34"/>
      <c r="D109" s="35"/>
      <c r="E109" s="36"/>
      <c r="F109" s="36"/>
      <c r="G109" s="37"/>
      <c r="H109" s="37"/>
      <c r="I109" s="37"/>
      <c r="J109" s="37"/>
      <c r="K109" s="38" t="str">
        <f aca="false">IF(OR($A109="",'Sales history'!$O109=0),"",'Sales history'!$R109)</f>
        <v/>
      </c>
      <c r="L109" s="38" t="str">
        <f aca="false">IF(OR($A109="",'Sales history'!$O109=0),"",'Sales history'!$S109)</f>
        <v/>
      </c>
      <c r="M109" s="39" t="str">
        <f aca="false">IF(AND($A109&lt;&gt;"",'Sales history'!$O109&gt;0,$E109&lt;&gt;""),ROUNDUP(Settings!$B$5*SQRT($E109*L109^2+K109^2*N($F109)^2),0),"")</f>
        <v/>
      </c>
      <c r="N109" s="39" t="str">
        <f aca="false">IF(AND($A109&lt;&gt;"",'Sales history'!$O109&gt;0,$E109&lt;&gt;""),ROUNDUP(K109*$E109+M109,0),"")</f>
        <v/>
      </c>
      <c r="O109" s="39" t="str">
        <f aca="false">IF($A109="","",N($G109)+N($H109))</f>
        <v/>
      </c>
      <c r="P109" s="40" t="str">
        <f aca="false">IF(AND(AND($A109&lt;&gt;"",'Sales history'!$O109&gt;0,$E109&lt;&gt;""),N(K109)&gt;0),MAX(0,N($G109))/K109,"")</f>
        <v/>
      </c>
      <c r="Q109" s="40" t="str">
        <f aca="false">IF(AND(AND($A109&lt;&gt;"",'Sales history'!$O109&gt;0,$E109&lt;&gt;""),N(K109)&gt;0),MAX(0,(O109-N109)/K109),"")</f>
        <v/>
      </c>
      <c r="R109" s="41" t="str">
        <f aca="false">IF($A109="","",IF('Sales history'!$O109=0,"Need sales history",IF($E109="","Need lead time",IF(K109=0,"No demand",IF(N($G109)&lt;=0,"Out of stock",IF(O109&lt;=N109,"Order now",IF(Q109&lt;=Settings!$B$7,"Order soon","OK")))))))</f>
        <v/>
      </c>
      <c r="S109" s="39" t="str">
        <f aca="false">IF(OR(R109="Out of stock",R109="Order now",R109="Order soon"),IF(N109+K109*Settings!$B$6-O109&lt;=0,0,IF(N($J109)&gt;0,CEILING(MAX(N109+K109*Settings!$B$6-O109,N($I109)),$J109),ROUNDUP(MAX(N109+K109*Settings!$B$6-O109,N($I109)),0))),"")</f>
        <v/>
      </c>
      <c r="T109" s="42" t="str">
        <f aca="false">IF(AND(ISNUMBER(S109),ISNUMBER($D109)),S109*$D109,"")</f>
        <v/>
      </c>
    </row>
    <row r="110" customFormat="false" ht="15" hidden="false" customHeight="false" outlineLevel="0" collapsed="false">
      <c r="A110" s="34"/>
      <c r="B110" s="34"/>
      <c r="C110" s="34"/>
      <c r="D110" s="35"/>
      <c r="E110" s="36"/>
      <c r="F110" s="36"/>
      <c r="G110" s="37"/>
      <c r="H110" s="37"/>
      <c r="I110" s="37"/>
      <c r="J110" s="37"/>
      <c r="K110" s="38" t="str">
        <f aca="false">IF(OR($A110="",'Sales history'!$O110=0),"",'Sales history'!$R110)</f>
        <v/>
      </c>
      <c r="L110" s="38" t="str">
        <f aca="false">IF(OR($A110="",'Sales history'!$O110=0),"",'Sales history'!$S110)</f>
        <v/>
      </c>
      <c r="M110" s="39" t="str">
        <f aca="false">IF(AND($A110&lt;&gt;"",'Sales history'!$O110&gt;0,$E110&lt;&gt;""),ROUNDUP(Settings!$B$5*SQRT($E110*L110^2+K110^2*N($F110)^2),0),"")</f>
        <v/>
      </c>
      <c r="N110" s="39" t="str">
        <f aca="false">IF(AND($A110&lt;&gt;"",'Sales history'!$O110&gt;0,$E110&lt;&gt;""),ROUNDUP(K110*$E110+M110,0),"")</f>
        <v/>
      </c>
      <c r="O110" s="39" t="str">
        <f aca="false">IF($A110="","",N($G110)+N($H110))</f>
        <v/>
      </c>
      <c r="P110" s="40" t="str">
        <f aca="false">IF(AND(AND($A110&lt;&gt;"",'Sales history'!$O110&gt;0,$E110&lt;&gt;""),N(K110)&gt;0),MAX(0,N($G110))/K110,"")</f>
        <v/>
      </c>
      <c r="Q110" s="40" t="str">
        <f aca="false">IF(AND(AND($A110&lt;&gt;"",'Sales history'!$O110&gt;0,$E110&lt;&gt;""),N(K110)&gt;0),MAX(0,(O110-N110)/K110),"")</f>
        <v/>
      </c>
      <c r="R110" s="41" t="str">
        <f aca="false">IF($A110="","",IF('Sales history'!$O110=0,"Need sales history",IF($E110="","Need lead time",IF(K110=0,"No demand",IF(N($G110)&lt;=0,"Out of stock",IF(O110&lt;=N110,"Order now",IF(Q110&lt;=Settings!$B$7,"Order soon","OK")))))))</f>
        <v/>
      </c>
      <c r="S110" s="39" t="str">
        <f aca="false">IF(OR(R110="Out of stock",R110="Order now",R110="Order soon"),IF(N110+K110*Settings!$B$6-O110&lt;=0,0,IF(N($J110)&gt;0,CEILING(MAX(N110+K110*Settings!$B$6-O110,N($I110)),$J110),ROUNDUP(MAX(N110+K110*Settings!$B$6-O110,N($I110)),0))),"")</f>
        <v/>
      </c>
      <c r="T110" s="42" t="str">
        <f aca="false">IF(AND(ISNUMBER(S110),ISNUMBER($D110)),S110*$D110,"")</f>
        <v/>
      </c>
    </row>
    <row r="111" customFormat="false" ht="15" hidden="false" customHeight="false" outlineLevel="0" collapsed="false">
      <c r="A111" s="34"/>
      <c r="B111" s="34"/>
      <c r="C111" s="34"/>
      <c r="D111" s="35"/>
      <c r="E111" s="36"/>
      <c r="F111" s="36"/>
      <c r="G111" s="37"/>
      <c r="H111" s="37"/>
      <c r="I111" s="37"/>
      <c r="J111" s="37"/>
      <c r="K111" s="38" t="str">
        <f aca="false">IF(OR($A111="",'Sales history'!$O111=0),"",'Sales history'!$R111)</f>
        <v/>
      </c>
      <c r="L111" s="38" t="str">
        <f aca="false">IF(OR($A111="",'Sales history'!$O111=0),"",'Sales history'!$S111)</f>
        <v/>
      </c>
      <c r="M111" s="39" t="str">
        <f aca="false">IF(AND($A111&lt;&gt;"",'Sales history'!$O111&gt;0,$E111&lt;&gt;""),ROUNDUP(Settings!$B$5*SQRT($E111*L111^2+K111^2*N($F111)^2),0),"")</f>
        <v/>
      </c>
      <c r="N111" s="39" t="str">
        <f aca="false">IF(AND($A111&lt;&gt;"",'Sales history'!$O111&gt;0,$E111&lt;&gt;""),ROUNDUP(K111*$E111+M111,0),"")</f>
        <v/>
      </c>
      <c r="O111" s="39" t="str">
        <f aca="false">IF($A111="","",N($G111)+N($H111))</f>
        <v/>
      </c>
      <c r="P111" s="40" t="str">
        <f aca="false">IF(AND(AND($A111&lt;&gt;"",'Sales history'!$O111&gt;0,$E111&lt;&gt;""),N(K111)&gt;0),MAX(0,N($G111))/K111,"")</f>
        <v/>
      </c>
      <c r="Q111" s="40" t="str">
        <f aca="false">IF(AND(AND($A111&lt;&gt;"",'Sales history'!$O111&gt;0,$E111&lt;&gt;""),N(K111)&gt;0),MAX(0,(O111-N111)/K111),"")</f>
        <v/>
      </c>
      <c r="R111" s="41" t="str">
        <f aca="false">IF($A111="","",IF('Sales history'!$O111=0,"Need sales history",IF($E111="","Need lead time",IF(K111=0,"No demand",IF(N($G111)&lt;=0,"Out of stock",IF(O111&lt;=N111,"Order now",IF(Q111&lt;=Settings!$B$7,"Order soon","OK")))))))</f>
        <v/>
      </c>
      <c r="S111" s="39" t="str">
        <f aca="false">IF(OR(R111="Out of stock",R111="Order now",R111="Order soon"),IF(N111+K111*Settings!$B$6-O111&lt;=0,0,IF(N($J111)&gt;0,CEILING(MAX(N111+K111*Settings!$B$6-O111,N($I111)),$J111),ROUNDUP(MAX(N111+K111*Settings!$B$6-O111,N($I111)),0))),"")</f>
        <v/>
      </c>
      <c r="T111" s="42" t="str">
        <f aca="false">IF(AND(ISNUMBER(S111),ISNUMBER($D111)),S111*$D111,"")</f>
        <v/>
      </c>
    </row>
    <row r="112" customFormat="false" ht="15" hidden="false" customHeight="false" outlineLevel="0" collapsed="false">
      <c r="A112" s="34"/>
      <c r="B112" s="34"/>
      <c r="C112" s="34"/>
      <c r="D112" s="35"/>
      <c r="E112" s="36"/>
      <c r="F112" s="36"/>
      <c r="G112" s="37"/>
      <c r="H112" s="37"/>
      <c r="I112" s="37"/>
      <c r="J112" s="37"/>
      <c r="K112" s="38" t="str">
        <f aca="false">IF(OR($A112="",'Sales history'!$O112=0),"",'Sales history'!$R112)</f>
        <v/>
      </c>
      <c r="L112" s="38" t="str">
        <f aca="false">IF(OR($A112="",'Sales history'!$O112=0),"",'Sales history'!$S112)</f>
        <v/>
      </c>
      <c r="M112" s="39" t="str">
        <f aca="false">IF(AND($A112&lt;&gt;"",'Sales history'!$O112&gt;0,$E112&lt;&gt;""),ROUNDUP(Settings!$B$5*SQRT($E112*L112^2+K112^2*N($F112)^2),0),"")</f>
        <v/>
      </c>
      <c r="N112" s="39" t="str">
        <f aca="false">IF(AND($A112&lt;&gt;"",'Sales history'!$O112&gt;0,$E112&lt;&gt;""),ROUNDUP(K112*$E112+M112,0),"")</f>
        <v/>
      </c>
      <c r="O112" s="39" t="str">
        <f aca="false">IF($A112="","",N($G112)+N($H112))</f>
        <v/>
      </c>
      <c r="P112" s="40" t="str">
        <f aca="false">IF(AND(AND($A112&lt;&gt;"",'Sales history'!$O112&gt;0,$E112&lt;&gt;""),N(K112)&gt;0),MAX(0,N($G112))/K112,"")</f>
        <v/>
      </c>
      <c r="Q112" s="40" t="str">
        <f aca="false">IF(AND(AND($A112&lt;&gt;"",'Sales history'!$O112&gt;0,$E112&lt;&gt;""),N(K112)&gt;0),MAX(0,(O112-N112)/K112),"")</f>
        <v/>
      </c>
      <c r="R112" s="41" t="str">
        <f aca="false">IF($A112="","",IF('Sales history'!$O112=0,"Need sales history",IF($E112="","Need lead time",IF(K112=0,"No demand",IF(N($G112)&lt;=0,"Out of stock",IF(O112&lt;=N112,"Order now",IF(Q112&lt;=Settings!$B$7,"Order soon","OK")))))))</f>
        <v/>
      </c>
      <c r="S112" s="39" t="str">
        <f aca="false">IF(OR(R112="Out of stock",R112="Order now",R112="Order soon"),IF(N112+K112*Settings!$B$6-O112&lt;=0,0,IF(N($J112)&gt;0,CEILING(MAX(N112+K112*Settings!$B$6-O112,N($I112)),$J112),ROUNDUP(MAX(N112+K112*Settings!$B$6-O112,N($I112)),0))),"")</f>
        <v/>
      </c>
      <c r="T112" s="42" t="str">
        <f aca="false">IF(AND(ISNUMBER(S112),ISNUMBER($D112)),S112*$D112,"")</f>
        <v/>
      </c>
    </row>
    <row r="113" customFormat="false" ht="15" hidden="false" customHeight="false" outlineLevel="0" collapsed="false">
      <c r="A113" s="34"/>
      <c r="B113" s="34"/>
      <c r="C113" s="34"/>
      <c r="D113" s="35"/>
      <c r="E113" s="36"/>
      <c r="F113" s="36"/>
      <c r="G113" s="37"/>
      <c r="H113" s="37"/>
      <c r="I113" s="37"/>
      <c r="J113" s="37"/>
      <c r="K113" s="38" t="str">
        <f aca="false">IF(OR($A113="",'Sales history'!$O113=0),"",'Sales history'!$R113)</f>
        <v/>
      </c>
      <c r="L113" s="38" t="str">
        <f aca="false">IF(OR($A113="",'Sales history'!$O113=0),"",'Sales history'!$S113)</f>
        <v/>
      </c>
      <c r="M113" s="39" t="str">
        <f aca="false">IF(AND($A113&lt;&gt;"",'Sales history'!$O113&gt;0,$E113&lt;&gt;""),ROUNDUP(Settings!$B$5*SQRT($E113*L113^2+K113^2*N($F113)^2),0),"")</f>
        <v/>
      </c>
      <c r="N113" s="39" t="str">
        <f aca="false">IF(AND($A113&lt;&gt;"",'Sales history'!$O113&gt;0,$E113&lt;&gt;""),ROUNDUP(K113*$E113+M113,0),"")</f>
        <v/>
      </c>
      <c r="O113" s="39" t="str">
        <f aca="false">IF($A113="","",N($G113)+N($H113))</f>
        <v/>
      </c>
      <c r="P113" s="40" t="str">
        <f aca="false">IF(AND(AND($A113&lt;&gt;"",'Sales history'!$O113&gt;0,$E113&lt;&gt;""),N(K113)&gt;0),MAX(0,N($G113))/K113,"")</f>
        <v/>
      </c>
      <c r="Q113" s="40" t="str">
        <f aca="false">IF(AND(AND($A113&lt;&gt;"",'Sales history'!$O113&gt;0,$E113&lt;&gt;""),N(K113)&gt;0),MAX(0,(O113-N113)/K113),"")</f>
        <v/>
      </c>
      <c r="R113" s="41" t="str">
        <f aca="false">IF($A113="","",IF('Sales history'!$O113=0,"Need sales history",IF($E113="","Need lead time",IF(K113=0,"No demand",IF(N($G113)&lt;=0,"Out of stock",IF(O113&lt;=N113,"Order now",IF(Q113&lt;=Settings!$B$7,"Order soon","OK")))))))</f>
        <v/>
      </c>
      <c r="S113" s="39" t="str">
        <f aca="false">IF(OR(R113="Out of stock",R113="Order now",R113="Order soon"),IF(N113+K113*Settings!$B$6-O113&lt;=0,0,IF(N($J113)&gt;0,CEILING(MAX(N113+K113*Settings!$B$6-O113,N($I113)),$J113),ROUNDUP(MAX(N113+K113*Settings!$B$6-O113,N($I113)),0))),"")</f>
        <v/>
      </c>
      <c r="T113" s="42" t="str">
        <f aca="false">IF(AND(ISNUMBER(S113),ISNUMBER($D113)),S113*$D113,"")</f>
        <v/>
      </c>
    </row>
    <row r="114" customFormat="false" ht="15" hidden="false" customHeight="false" outlineLevel="0" collapsed="false">
      <c r="A114" s="34"/>
      <c r="B114" s="34"/>
      <c r="C114" s="34"/>
      <c r="D114" s="35"/>
      <c r="E114" s="36"/>
      <c r="F114" s="36"/>
      <c r="G114" s="37"/>
      <c r="H114" s="37"/>
      <c r="I114" s="37"/>
      <c r="J114" s="37"/>
      <c r="K114" s="38" t="str">
        <f aca="false">IF(OR($A114="",'Sales history'!$O114=0),"",'Sales history'!$R114)</f>
        <v/>
      </c>
      <c r="L114" s="38" t="str">
        <f aca="false">IF(OR($A114="",'Sales history'!$O114=0),"",'Sales history'!$S114)</f>
        <v/>
      </c>
      <c r="M114" s="39" t="str">
        <f aca="false">IF(AND($A114&lt;&gt;"",'Sales history'!$O114&gt;0,$E114&lt;&gt;""),ROUNDUP(Settings!$B$5*SQRT($E114*L114^2+K114^2*N($F114)^2),0),"")</f>
        <v/>
      </c>
      <c r="N114" s="39" t="str">
        <f aca="false">IF(AND($A114&lt;&gt;"",'Sales history'!$O114&gt;0,$E114&lt;&gt;""),ROUNDUP(K114*$E114+M114,0),"")</f>
        <v/>
      </c>
      <c r="O114" s="39" t="str">
        <f aca="false">IF($A114="","",N($G114)+N($H114))</f>
        <v/>
      </c>
      <c r="P114" s="40" t="str">
        <f aca="false">IF(AND(AND($A114&lt;&gt;"",'Sales history'!$O114&gt;0,$E114&lt;&gt;""),N(K114)&gt;0),MAX(0,N($G114))/K114,"")</f>
        <v/>
      </c>
      <c r="Q114" s="40" t="str">
        <f aca="false">IF(AND(AND($A114&lt;&gt;"",'Sales history'!$O114&gt;0,$E114&lt;&gt;""),N(K114)&gt;0),MAX(0,(O114-N114)/K114),"")</f>
        <v/>
      </c>
      <c r="R114" s="41" t="str">
        <f aca="false">IF($A114="","",IF('Sales history'!$O114=0,"Need sales history",IF($E114="","Need lead time",IF(K114=0,"No demand",IF(N($G114)&lt;=0,"Out of stock",IF(O114&lt;=N114,"Order now",IF(Q114&lt;=Settings!$B$7,"Order soon","OK")))))))</f>
        <v/>
      </c>
      <c r="S114" s="39" t="str">
        <f aca="false">IF(OR(R114="Out of stock",R114="Order now",R114="Order soon"),IF(N114+K114*Settings!$B$6-O114&lt;=0,0,IF(N($J114)&gt;0,CEILING(MAX(N114+K114*Settings!$B$6-O114,N($I114)),$J114),ROUNDUP(MAX(N114+K114*Settings!$B$6-O114,N($I114)),0))),"")</f>
        <v/>
      </c>
      <c r="T114" s="42" t="str">
        <f aca="false">IF(AND(ISNUMBER(S114),ISNUMBER($D114)),S114*$D114,"")</f>
        <v/>
      </c>
    </row>
    <row r="115" customFormat="false" ht="15" hidden="false" customHeight="false" outlineLevel="0" collapsed="false">
      <c r="A115" s="34"/>
      <c r="B115" s="34"/>
      <c r="C115" s="34"/>
      <c r="D115" s="35"/>
      <c r="E115" s="36"/>
      <c r="F115" s="36"/>
      <c r="G115" s="37"/>
      <c r="H115" s="37"/>
      <c r="I115" s="37"/>
      <c r="J115" s="37"/>
      <c r="K115" s="38" t="str">
        <f aca="false">IF(OR($A115="",'Sales history'!$O115=0),"",'Sales history'!$R115)</f>
        <v/>
      </c>
      <c r="L115" s="38" t="str">
        <f aca="false">IF(OR($A115="",'Sales history'!$O115=0),"",'Sales history'!$S115)</f>
        <v/>
      </c>
      <c r="M115" s="39" t="str">
        <f aca="false">IF(AND($A115&lt;&gt;"",'Sales history'!$O115&gt;0,$E115&lt;&gt;""),ROUNDUP(Settings!$B$5*SQRT($E115*L115^2+K115^2*N($F115)^2),0),"")</f>
        <v/>
      </c>
      <c r="N115" s="39" t="str">
        <f aca="false">IF(AND($A115&lt;&gt;"",'Sales history'!$O115&gt;0,$E115&lt;&gt;""),ROUNDUP(K115*$E115+M115,0),"")</f>
        <v/>
      </c>
      <c r="O115" s="39" t="str">
        <f aca="false">IF($A115="","",N($G115)+N($H115))</f>
        <v/>
      </c>
      <c r="P115" s="40" t="str">
        <f aca="false">IF(AND(AND($A115&lt;&gt;"",'Sales history'!$O115&gt;0,$E115&lt;&gt;""),N(K115)&gt;0),MAX(0,N($G115))/K115,"")</f>
        <v/>
      </c>
      <c r="Q115" s="40" t="str">
        <f aca="false">IF(AND(AND($A115&lt;&gt;"",'Sales history'!$O115&gt;0,$E115&lt;&gt;""),N(K115)&gt;0),MAX(0,(O115-N115)/K115),"")</f>
        <v/>
      </c>
      <c r="R115" s="41" t="str">
        <f aca="false">IF($A115="","",IF('Sales history'!$O115=0,"Need sales history",IF($E115="","Need lead time",IF(K115=0,"No demand",IF(N($G115)&lt;=0,"Out of stock",IF(O115&lt;=N115,"Order now",IF(Q115&lt;=Settings!$B$7,"Order soon","OK")))))))</f>
        <v/>
      </c>
      <c r="S115" s="39" t="str">
        <f aca="false">IF(OR(R115="Out of stock",R115="Order now",R115="Order soon"),IF(N115+K115*Settings!$B$6-O115&lt;=0,0,IF(N($J115)&gt;0,CEILING(MAX(N115+K115*Settings!$B$6-O115,N($I115)),$J115),ROUNDUP(MAX(N115+K115*Settings!$B$6-O115,N($I115)),0))),"")</f>
        <v/>
      </c>
      <c r="T115" s="42" t="str">
        <f aca="false">IF(AND(ISNUMBER(S115),ISNUMBER($D115)),S115*$D115,"")</f>
        <v/>
      </c>
    </row>
    <row r="116" customFormat="false" ht="15" hidden="false" customHeight="false" outlineLevel="0" collapsed="false">
      <c r="A116" s="34"/>
      <c r="B116" s="34"/>
      <c r="C116" s="34"/>
      <c r="D116" s="35"/>
      <c r="E116" s="36"/>
      <c r="F116" s="36"/>
      <c r="G116" s="37"/>
      <c r="H116" s="37"/>
      <c r="I116" s="37"/>
      <c r="J116" s="37"/>
      <c r="K116" s="38" t="str">
        <f aca="false">IF(OR($A116="",'Sales history'!$O116=0),"",'Sales history'!$R116)</f>
        <v/>
      </c>
      <c r="L116" s="38" t="str">
        <f aca="false">IF(OR($A116="",'Sales history'!$O116=0),"",'Sales history'!$S116)</f>
        <v/>
      </c>
      <c r="M116" s="39" t="str">
        <f aca="false">IF(AND($A116&lt;&gt;"",'Sales history'!$O116&gt;0,$E116&lt;&gt;""),ROUNDUP(Settings!$B$5*SQRT($E116*L116^2+K116^2*N($F116)^2),0),"")</f>
        <v/>
      </c>
      <c r="N116" s="39" t="str">
        <f aca="false">IF(AND($A116&lt;&gt;"",'Sales history'!$O116&gt;0,$E116&lt;&gt;""),ROUNDUP(K116*$E116+M116,0),"")</f>
        <v/>
      </c>
      <c r="O116" s="39" t="str">
        <f aca="false">IF($A116="","",N($G116)+N($H116))</f>
        <v/>
      </c>
      <c r="P116" s="40" t="str">
        <f aca="false">IF(AND(AND($A116&lt;&gt;"",'Sales history'!$O116&gt;0,$E116&lt;&gt;""),N(K116)&gt;0),MAX(0,N($G116))/K116,"")</f>
        <v/>
      </c>
      <c r="Q116" s="40" t="str">
        <f aca="false">IF(AND(AND($A116&lt;&gt;"",'Sales history'!$O116&gt;0,$E116&lt;&gt;""),N(K116)&gt;0),MAX(0,(O116-N116)/K116),"")</f>
        <v/>
      </c>
      <c r="R116" s="41" t="str">
        <f aca="false">IF($A116="","",IF('Sales history'!$O116=0,"Need sales history",IF($E116="","Need lead time",IF(K116=0,"No demand",IF(N($G116)&lt;=0,"Out of stock",IF(O116&lt;=N116,"Order now",IF(Q116&lt;=Settings!$B$7,"Order soon","OK")))))))</f>
        <v/>
      </c>
      <c r="S116" s="39" t="str">
        <f aca="false">IF(OR(R116="Out of stock",R116="Order now",R116="Order soon"),IF(N116+K116*Settings!$B$6-O116&lt;=0,0,IF(N($J116)&gt;0,CEILING(MAX(N116+K116*Settings!$B$6-O116,N($I116)),$J116),ROUNDUP(MAX(N116+K116*Settings!$B$6-O116,N($I116)),0))),"")</f>
        <v/>
      </c>
      <c r="T116" s="42" t="str">
        <f aca="false">IF(AND(ISNUMBER(S116),ISNUMBER($D116)),S116*$D116,"")</f>
        <v/>
      </c>
    </row>
    <row r="117" customFormat="false" ht="15" hidden="false" customHeight="false" outlineLevel="0" collapsed="false">
      <c r="A117" s="34"/>
      <c r="B117" s="34"/>
      <c r="C117" s="34"/>
      <c r="D117" s="35"/>
      <c r="E117" s="36"/>
      <c r="F117" s="36"/>
      <c r="G117" s="37"/>
      <c r="H117" s="37"/>
      <c r="I117" s="37"/>
      <c r="J117" s="37"/>
      <c r="K117" s="38" t="str">
        <f aca="false">IF(OR($A117="",'Sales history'!$O117=0),"",'Sales history'!$R117)</f>
        <v/>
      </c>
      <c r="L117" s="38" t="str">
        <f aca="false">IF(OR($A117="",'Sales history'!$O117=0),"",'Sales history'!$S117)</f>
        <v/>
      </c>
      <c r="M117" s="39" t="str">
        <f aca="false">IF(AND($A117&lt;&gt;"",'Sales history'!$O117&gt;0,$E117&lt;&gt;""),ROUNDUP(Settings!$B$5*SQRT($E117*L117^2+K117^2*N($F117)^2),0),"")</f>
        <v/>
      </c>
      <c r="N117" s="39" t="str">
        <f aca="false">IF(AND($A117&lt;&gt;"",'Sales history'!$O117&gt;0,$E117&lt;&gt;""),ROUNDUP(K117*$E117+M117,0),"")</f>
        <v/>
      </c>
      <c r="O117" s="39" t="str">
        <f aca="false">IF($A117="","",N($G117)+N($H117))</f>
        <v/>
      </c>
      <c r="P117" s="40" t="str">
        <f aca="false">IF(AND(AND($A117&lt;&gt;"",'Sales history'!$O117&gt;0,$E117&lt;&gt;""),N(K117)&gt;0),MAX(0,N($G117))/K117,"")</f>
        <v/>
      </c>
      <c r="Q117" s="40" t="str">
        <f aca="false">IF(AND(AND($A117&lt;&gt;"",'Sales history'!$O117&gt;0,$E117&lt;&gt;""),N(K117)&gt;0),MAX(0,(O117-N117)/K117),"")</f>
        <v/>
      </c>
      <c r="R117" s="41" t="str">
        <f aca="false">IF($A117="","",IF('Sales history'!$O117=0,"Need sales history",IF($E117="","Need lead time",IF(K117=0,"No demand",IF(N($G117)&lt;=0,"Out of stock",IF(O117&lt;=N117,"Order now",IF(Q117&lt;=Settings!$B$7,"Order soon","OK")))))))</f>
        <v/>
      </c>
      <c r="S117" s="39" t="str">
        <f aca="false">IF(OR(R117="Out of stock",R117="Order now",R117="Order soon"),IF(N117+K117*Settings!$B$6-O117&lt;=0,0,IF(N($J117)&gt;0,CEILING(MAX(N117+K117*Settings!$B$6-O117,N($I117)),$J117),ROUNDUP(MAX(N117+K117*Settings!$B$6-O117,N($I117)),0))),"")</f>
        <v/>
      </c>
      <c r="T117" s="42" t="str">
        <f aca="false">IF(AND(ISNUMBER(S117),ISNUMBER($D117)),S117*$D117,"")</f>
        <v/>
      </c>
    </row>
    <row r="118" customFormat="false" ht="15" hidden="false" customHeight="false" outlineLevel="0" collapsed="false">
      <c r="A118" s="34"/>
      <c r="B118" s="34"/>
      <c r="C118" s="34"/>
      <c r="D118" s="35"/>
      <c r="E118" s="36"/>
      <c r="F118" s="36"/>
      <c r="G118" s="37"/>
      <c r="H118" s="37"/>
      <c r="I118" s="37"/>
      <c r="J118" s="37"/>
      <c r="K118" s="38" t="str">
        <f aca="false">IF(OR($A118="",'Sales history'!$O118=0),"",'Sales history'!$R118)</f>
        <v/>
      </c>
      <c r="L118" s="38" t="str">
        <f aca="false">IF(OR($A118="",'Sales history'!$O118=0),"",'Sales history'!$S118)</f>
        <v/>
      </c>
      <c r="M118" s="39" t="str">
        <f aca="false">IF(AND($A118&lt;&gt;"",'Sales history'!$O118&gt;0,$E118&lt;&gt;""),ROUNDUP(Settings!$B$5*SQRT($E118*L118^2+K118^2*N($F118)^2),0),"")</f>
        <v/>
      </c>
      <c r="N118" s="39" t="str">
        <f aca="false">IF(AND($A118&lt;&gt;"",'Sales history'!$O118&gt;0,$E118&lt;&gt;""),ROUNDUP(K118*$E118+M118,0),"")</f>
        <v/>
      </c>
      <c r="O118" s="39" t="str">
        <f aca="false">IF($A118="","",N($G118)+N($H118))</f>
        <v/>
      </c>
      <c r="P118" s="40" t="str">
        <f aca="false">IF(AND(AND($A118&lt;&gt;"",'Sales history'!$O118&gt;0,$E118&lt;&gt;""),N(K118)&gt;0),MAX(0,N($G118))/K118,"")</f>
        <v/>
      </c>
      <c r="Q118" s="40" t="str">
        <f aca="false">IF(AND(AND($A118&lt;&gt;"",'Sales history'!$O118&gt;0,$E118&lt;&gt;""),N(K118)&gt;0),MAX(0,(O118-N118)/K118),"")</f>
        <v/>
      </c>
      <c r="R118" s="41" t="str">
        <f aca="false">IF($A118="","",IF('Sales history'!$O118=0,"Need sales history",IF($E118="","Need lead time",IF(K118=0,"No demand",IF(N($G118)&lt;=0,"Out of stock",IF(O118&lt;=N118,"Order now",IF(Q118&lt;=Settings!$B$7,"Order soon","OK")))))))</f>
        <v/>
      </c>
      <c r="S118" s="39" t="str">
        <f aca="false">IF(OR(R118="Out of stock",R118="Order now",R118="Order soon"),IF(N118+K118*Settings!$B$6-O118&lt;=0,0,IF(N($J118)&gt;0,CEILING(MAX(N118+K118*Settings!$B$6-O118,N($I118)),$J118),ROUNDUP(MAX(N118+K118*Settings!$B$6-O118,N($I118)),0))),"")</f>
        <v/>
      </c>
      <c r="T118" s="42" t="str">
        <f aca="false">IF(AND(ISNUMBER(S118),ISNUMBER($D118)),S118*$D118,"")</f>
        <v/>
      </c>
    </row>
    <row r="119" customFormat="false" ht="15" hidden="false" customHeight="false" outlineLevel="0" collapsed="false">
      <c r="A119" s="34"/>
      <c r="B119" s="34"/>
      <c r="C119" s="34"/>
      <c r="D119" s="35"/>
      <c r="E119" s="36"/>
      <c r="F119" s="36"/>
      <c r="G119" s="37"/>
      <c r="H119" s="37"/>
      <c r="I119" s="37"/>
      <c r="J119" s="37"/>
      <c r="K119" s="38" t="str">
        <f aca="false">IF(OR($A119="",'Sales history'!$O119=0),"",'Sales history'!$R119)</f>
        <v/>
      </c>
      <c r="L119" s="38" t="str">
        <f aca="false">IF(OR($A119="",'Sales history'!$O119=0),"",'Sales history'!$S119)</f>
        <v/>
      </c>
      <c r="M119" s="39" t="str">
        <f aca="false">IF(AND($A119&lt;&gt;"",'Sales history'!$O119&gt;0,$E119&lt;&gt;""),ROUNDUP(Settings!$B$5*SQRT($E119*L119^2+K119^2*N($F119)^2),0),"")</f>
        <v/>
      </c>
      <c r="N119" s="39" t="str">
        <f aca="false">IF(AND($A119&lt;&gt;"",'Sales history'!$O119&gt;0,$E119&lt;&gt;""),ROUNDUP(K119*$E119+M119,0),"")</f>
        <v/>
      </c>
      <c r="O119" s="39" t="str">
        <f aca="false">IF($A119="","",N($G119)+N($H119))</f>
        <v/>
      </c>
      <c r="P119" s="40" t="str">
        <f aca="false">IF(AND(AND($A119&lt;&gt;"",'Sales history'!$O119&gt;0,$E119&lt;&gt;""),N(K119)&gt;0),MAX(0,N($G119))/K119,"")</f>
        <v/>
      </c>
      <c r="Q119" s="40" t="str">
        <f aca="false">IF(AND(AND($A119&lt;&gt;"",'Sales history'!$O119&gt;0,$E119&lt;&gt;""),N(K119)&gt;0),MAX(0,(O119-N119)/K119),"")</f>
        <v/>
      </c>
      <c r="R119" s="41" t="str">
        <f aca="false">IF($A119="","",IF('Sales history'!$O119=0,"Need sales history",IF($E119="","Need lead time",IF(K119=0,"No demand",IF(N($G119)&lt;=0,"Out of stock",IF(O119&lt;=N119,"Order now",IF(Q119&lt;=Settings!$B$7,"Order soon","OK")))))))</f>
        <v/>
      </c>
      <c r="S119" s="39" t="str">
        <f aca="false">IF(OR(R119="Out of stock",R119="Order now",R119="Order soon"),IF(N119+K119*Settings!$B$6-O119&lt;=0,0,IF(N($J119)&gt;0,CEILING(MAX(N119+K119*Settings!$B$6-O119,N($I119)),$J119),ROUNDUP(MAX(N119+K119*Settings!$B$6-O119,N($I119)),0))),"")</f>
        <v/>
      </c>
      <c r="T119" s="42" t="str">
        <f aca="false">IF(AND(ISNUMBER(S119),ISNUMBER($D119)),S119*$D119,"")</f>
        <v/>
      </c>
    </row>
    <row r="120" customFormat="false" ht="15" hidden="false" customHeight="false" outlineLevel="0" collapsed="false">
      <c r="A120" s="34"/>
      <c r="B120" s="34"/>
      <c r="C120" s="34"/>
      <c r="D120" s="35"/>
      <c r="E120" s="36"/>
      <c r="F120" s="36"/>
      <c r="G120" s="37"/>
      <c r="H120" s="37"/>
      <c r="I120" s="37"/>
      <c r="J120" s="37"/>
      <c r="K120" s="38" t="str">
        <f aca="false">IF(OR($A120="",'Sales history'!$O120=0),"",'Sales history'!$R120)</f>
        <v/>
      </c>
      <c r="L120" s="38" t="str">
        <f aca="false">IF(OR($A120="",'Sales history'!$O120=0),"",'Sales history'!$S120)</f>
        <v/>
      </c>
      <c r="M120" s="39" t="str">
        <f aca="false">IF(AND($A120&lt;&gt;"",'Sales history'!$O120&gt;0,$E120&lt;&gt;""),ROUNDUP(Settings!$B$5*SQRT($E120*L120^2+K120^2*N($F120)^2),0),"")</f>
        <v/>
      </c>
      <c r="N120" s="39" t="str">
        <f aca="false">IF(AND($A120&lt;&gt;"",'Sales history'!$O120&gt;0,$E120&lt;&gt;""),ROUNDUP(K120*$E120+M120,0),"")</f>
        <v/>
      </c>
      <c r="O120" s="39" t="str">
        <f aca="false">IF($A120="","",N($G120)+N($H120))</f>
        <v/>
      </c>
      <c r="P120" s="40" t="str">
        <f aca="false">IF(AND(AND($A120&lt;&gt;"",'Sales history'!$O120&gt;0,$E120&lt;&gt;""),N(K120)&gt;0),MAX(0,N($G120))/K120,"")</f>
        <v/>
      </c>
      <c r="Q120" s="40" t="str">
        <f aca="false">IF(AND(AND($A120&lt;&gt;"",'Sales history'!$O120&gt;0,$E120&lt;&gt;""),N(K120)&gt;0),MAX(0,(O120-N120)/K120),"")</f>
        <v/>
      </c>
      <c r="R120" s="41" t="str">
        <f aca="false">IF($A120="","",IF('Sales history'!$O120=0,"Need sales history",IF($E120="","Need lead time",IF(K120=0,"No demand",IF(N($G120)&lt;=0,"Out of stock",IF(O120&lt;=N120,"Order now",IF(Q120&lt;=Settings!$B$7,"Order soon","OK")))))))</f>
        <v/>
      </c>
      <c r="S120" s="39" t="str">
        <f aca="false">IF(OR(R120="Out of stock",R120="Order now",R120="Order soon"),IF(N120+K120*Settings!$B$6-O120&lt;=0,0,IF(N($J120)&gt;0,CEILING(MAX(N120+K120*Settings!$B$6-O120,N($I120)),$J120),ROUNDUP(MAX(N120+K120*Settings!$B$6-O120,N($I120)),0))),"")</f>
        <v/>
      </c>
      <c r="T120" s="42" t="str">
        <f aca="false">IF(AND(ISNUMBER(S120),ISNUMBER($D120)),S120*$D120,"")</f>
        <v/>
      </c>
    </row>
    <row r="121" customFormat="false" ht="15" hidden="false" customHeight="false" outlineLevel="0" collapsed="false">
      <c r="A121" s="34"/>
      <c r="B121" s="34"/>
      <c r="C121" s="34"/>
      <c r="D121" s="35"/>
      <c r="E121" s="36"/>
      <c r="F121" s="36"/>
      <c r="G121" s="37"/>
      <c r="H121" s="37"/>
      <c r="I121" s="37"/>
      <c r="J121" s="37"/>
      <c r="K121" s="38" t="str">
        <f aca="false">IF(OR($A121="",'Sales history'!$O121=0),"",'Sales history'!$R121)</f>
        <v/>
      </c>
      <c r="L121" s="38" t="str">
        <f aca="false">IF(OR($A121="",'Sales history'!$O121=0),"",'Sales history'!$S121)</f>
        <v/>
      </c>
      <c r="M121" s="39" t="str">
        <f aca="false">IF(AND($A121&lt;&gt;"",'Sales history'!$O121&gt;0,$E121&lt;&gt;""),ROUNDUP(Settings!$B$5*SQRT($E121*L121^2+K121^2*N($F121)^2),0),"")</f>
        <v/>
      </c>
      <c r="N121" s="39" t="str">
        <f aca="false">IF(AND($A121&lt;&gt;"",'Sales history'!$O121&gt;0,$E121&lt;&gt;""),ROUNDUP(K121*$E121+M121,0),"")</f>
        <v/>
      </c>
      <c r="O121" s="39" t="str">
        <f aca="false">IF($A121="","",N($G121)+N($H121))</f>
        <v/>
      </c>
      <c r="P121" s="40" t="str">
        <f aca="false">IF(AND(AND($A121&lt;&gt;"",'Sales history'!$O121&gt;0,$E121&lt;&gt;""),N(K121)&gt;0),MAX(0,N($G121))/K121,"")</f>
        <v/>
      </c>
      <c r="Q121" s="40" t="str">
        <f aca="false">IF(AND(AND($A121&lt;&gt;"",'Sales history'!$O121&gt;0,$E121&lt;&gt;""),N(K121)&gt;0),MAX(0,(O121-N121)/K121),"")</f>
        <v/>
      </c>
      <c r="R121" s="41" t="str">
        <f aca="false">IF($A121="","",IF('Sales history'!$O121=0,"Need sales history",IF($E121="","Need lead time",IF(K121=0,"No demand",IF(N($G121)&lt;=0,"Out of stock",IF(O121&lt;=N121,"Order now",IF(Q121&lt;=Settings!$B$7,"Order soon","OK")))))))</f>
        <v/>
      </c>
      <c r="S121" s="39" t="str">
        <f aca="false">IF(OR(R121="Out of stock",R121="Order now",R121="Order soon"),IF(N121+K121*Settings!$B$6-O121&lt;=0,0,IF(N($J121)&gt;0,CEILING(MAX(N121+K121*Settings!$B$6-O121,N($I121)),$J121),ROUNDUP(MAX(N121+K121*Settings!$B$6-O121,N($I121)),0))),"")</f>
        <v/>
      </c>
      <c r="T121" s="42" t="str">
        <f aca="false">IF(AND(ISNUMBER(S121),ISNUMBER($D121)),S121*$D121,"")</f>
        <v/>
      </c>
    </row>
    <row r="122" customFormat="false" ht="15" hidden="false" customHeight="false" outlineLevel="0" collapsed="false">
      <c r="A122" s="34"/>
      <c r="B122" s="34"/>
      <c r="C122" s="34"/>
      <c r="D122" s="35"/>
      <c r="E122" s="36"/>
      <c r="F122" s="36"/>
      <c r="G122" s="37"/>
      <c r="H122" s="37"/>
      <c r="I122" s="37"/>
      <c r="J122" s="37"/>
      <c r="K122" s="38" t="str">
        <f aca="false">IF(OR($A122="",'Sales history'!$O122=0),"",'Sales history'!$R122)</f>
        <v/>
      </c>
      <c r="L122" s="38" t="str">
        <f aca="false">IF(OR($A122="",'Sales history'!$O122=0),"",'Sales history'!$S122)</f>
        <v/>
      </c>
      <c r="M122" s="39" t="str">
        <f aca="false">IF(AND($A122&lt;&gt;"",'Sales history'!$O122&gt;0,$E122&lt;&gt;""),ROUNDUP(Settings!$B$5*SQRT($E122*L122^2+K122^2*N($F122)^2),0),"")</f>
        <v/>
      </c>
      <c r="N122" s="39" t="str">
        <f aca="false">IF(AND($A122&lt;&gt;"",'Sales history'!$O122&gt;0,$E122&lt;&gt;""),ROUNDUP(K122*$E122+M122,0),"")</f>
        <v/>
      </c>
      <c r="O122" s="39" t="str">
        <f aca="false">IF($A122="","",N($G122)+N($H122))</f>
        <v/>
      </c>
      <c r="P122" s="40" t="str">
        <f aca="false">IF(AND(AND($A122&lt;&gt;"",'Sales history'!$O122&gt;0,$E122&lt;&gt;""),N(K122)&gt;0),MAX(0,N($G122))/K122,"")</f>
        <v/>
      </c>
      <c r="Q122" s="40" t="str">
        <f aca="false">IF(AND(AND($A122&lt;&gt;"",'Sales history'!$O122&gt;0,$E122&lt;&gt;""),N(K122)&gt;0),MAX(0,(O122-N122)/K122),"")</f>
        <v/>
      </c>
      <c r="R122" s="41" t="str">
        <f aca="false">IF($A122="","",IF('Sales history'!$O122=0,"Need sales history",IF($E122="","Need lead time",IF(K122=0,"No demand",IF(N($G122)&lt;=0,"Out of stock",IF(O122&lt;=N122,"Order now",IF(Q122&lt;=Settings!$B$7,"Order soon","OK")))))))</f>
        <v/>
      </c>
      <c r="S122" s="39" t="str">
        <f aca="false">IF(OR(R122="Out of stock",R122="Order now",R122="Order soon"),IF(N122+K122*Settings!$B$6-O122&lt;=0,0,IF(N($J122)&gt;0,CEILING(MAX(N122+K122*Settings!$B$6-O122,N($I122)),$J122),ROUNDUP(MAX(N122+K122*Settings!$B$6-O122,N($I122)),0))),"")</f>
        <v/>
      </c>
      <c r="T122" s="42" t="str">
        <f aca="false">IF(AND(ISNUMBER(S122),ISNUMBER($D122)),S122*$D122,"")</f>
        <v/>
      </c>
    </row>
    <row r="123" customFormat="false" ht="15" hidden="false" customHeight="false" outlineLevel="0" collapsed="false">
      <c r="A123" s="34"/>
      <c r="B123" s="34"/>
      <c r="C123" s="34"/>
      <c r="D123" s="35"/>
      <c r="E123" s="36"/>
      <c r="F123" s="36"/>
      <c r="G123" s="37"/>
      <c r="H123" s="37"/>
      <c r="I123" s="37"/>
      <c r="J123" s="37"/>
      <c r="K123" s="38" t="str">
        <f aca="false">IF(OR($A123="",'Sales history'!$O123=0),"",'Sales history'!$R123)</f>
        <v/>
      </c>
      <c r="L123" s="38" t="str">
        <f aca="false">IF(OR($A123="",'Sales history'!$O123=0),"",'Sales history'!$S123)</f>
        <v/>
      </c>
      <c r="M123" s="39" t="str">
        <f aca="false">IF(AND($A123&lt;&gt;"",'Sales history'!$O123&gt;0,$E123&lt;&gt;""),ROUNDUP(Settings!$B$5*SQRT($E123*L123^2+K123^2*N($F123)^2),0),"")</f>
        <v/>
      </c>
      <c r="N123" s="39" t="str">
        <f aca="false">IF(AND($A123&lt;&gt;"",'Sales history'!$O123&gt;0,$E123&lt;&gt;""),ROUNDUP(K123*$E123+M123,0),"")</f>
        <v/>
      </c>
      <c r="O123" s="39" t="str">
        <f aca="false">IF($A123="","",N($G123)+N($H123))</f>
        <v/>
      </c>
      <c r="P123" s="40" t="str">
        <f aca="false">IF(AND(AND($A123&lt;&gt;"",'Sales history'!$O123&gt;0,$E123&lt;&gt;""),N(K123)&gt;0),MAX(0,N($G123))/K123,"")</f>
        <v/>
      </c>
      <c r="Q123" s="40" t="str">
        <f aca="false">IF(AND(AND($A123&lt;&gt;"",'Sales history'!$O123&gt;0,$E123&lt;&gt;""),N(K123)&gt;0),MAX(0,(O123-N123)/K123),"")</f>
        <v/>
      </c>
      <c r="R123" s="41" t="str">
        <f aca="false">IF($A123="","",IF('Sales history'!$O123=0,"Need sales history",IF($E123="","Need lead time",IF(K123=0,"No demand",IF(N($G123)&lt;=0,"Out of stock",IF(O123&lt;=N123,"Order now",IF(Q123&lt;=Settings!$B$7,"Order soon","OK")))))))</f>
        <v/>
      </c>
      <c r="S123" s="39" t="str">
        <f aca="false">IF(OR(R123="Out of stock",R123="Order now",R123="Order soon"),IF(N123+K123*Settings!$B$6-O123&lt;=0,0,IF(N($J123)&gt;0,CEILING(MAX(N123+K123*Settings!$B$6-O123,N($I123)),$J123),ROUNDUP(MAX(N123+K123*Settings!$B$6-O123,N($I123)),0))),"")</f>
        <v/>
      </c>
      <c r="T123" s="42" t="str">
        <f aca="false">IF(AND(ISNUMBER(S123),ISNUMBER($D123)),S123*$D123,"")</f>
        <v/>
      </c>
    </row>
    <row r="124" customFormat="false" ht="15" hidden="false" customHeight="false" outlineLevel="0" collapsed="false">
      <c r="A124" s="34"/>
      <c r="B124" s="34"/>
      <c r="C124" s="34"/>
      <c r="D124" s="35"/>
      <c r="E124" s="36"/>
      <c r="F124" s="36"/>
      <c r="G124" s="37"/>
      <c r="H124" s="37"/>
      <c r="I124" s="37"/>
      <c r="J124" s="37"/>
      <c r="K124" s="38" t="str">
        <f aca="false">IF(OR($A124="",'Sales history'!$O124=0),"",'Sales history'!$R124)</f>
        <v/>
      </c>
      <c r="L124" s="38" t="str">
        <f aca="false">IF(OR($A124="",'Sales history'!$O124=0),"",'Sales history'!$S124)</f>
        <v/>
      </c>
      <c r="M124" s="39" t="str">
        <f aca="false">IF(AND($A124&lt;&gt;"",'Sales history'!$O124&gt;0,$E124&lt;&gt;""),ROUNDUP(Settings!$B$5*SQRT($E124*L124^2+K124^2*N($F124)^2),0),"")</f>
        <v/>
      </c>
      <c r="N124" s="39" t="str">
        <f aca="false">IF(AND($A124&lt;&gt;"",'Sales history'!$O124&gt;0,$E124&lt;&gt;""),ROUNDUP(K124*$E124+M124,0),"")</f>
        <v/>
      </c>
      <c r="O124" s="39" t="str">
        <f aca="false">IF($A124="","",N($G124)+N($H124))</f>
        <v/>
      </c>
      <c r="P124" s="40" t="str">
        <f aca="false">IF(AND(AND($A124&lt;&gt;"",'Sales history'!$O124&gt;0,$E124&lt;&gt;""),N(K124)&gt;0),MAX(0,N($G124))/K124,"")</f>
        <v/>
      </c>
      <c r="Q124" s="40" t="str">
        <f aca="false">IF(AND(AND($A124&lt;&gt;"",'Sales history'!$O124&gt;0,$E124&lt;&gt;""),N(K124)&gt;0),MAX(0,(O124-N124)/K124),"")</f>
        <v/>
      </c>
      <c r="R124" s="41" t="str">
        <f aca="false">IF($A124="","",IF('Sales history'!$O124=0,"Need sales history",IF($E124="","Need lead time",IF(K124=0,"No demand",IF(N($G124)&lt;=0,"Out of stock",IF(O124&lt;=N124,"Order now",IF(Q124&lt;=Settings!$B$7,"Order soon","OK")))))))</f>
        <v/>
      </c>
      <c r="S124" s="39" t="str">
        <f aca="false">IF(OR(R124="Out of stock",R124="Order now",R124="Order soon"),IF(N124+K124*Settings!$B$6-O124&lt;=0,0,IF(N($J124)&gt;0,CEILING(MAX(N124+K124*Settings!$B$6-O124,N($I124)),$J124),ROUNDUP(MAX(N124+K124*Settings!$B$6-O124,N($I124)),0))),"")</f>
        <v/>
      </c>
      <c r="T124" s="42" t="str">
        <f aca="false">IF(AND(ISNUMBER(S124),ISNUMBER($D124)),S124*$D124,"")</f>
        <v/>
      </c>
    </row>
    <row r="125" customFormat="false" ht="15" hidden="false" customHeight="false" outlineLevel="0" collapsed="false">
      <c r="A125" s="34"/>
      <c r="B125" s="34"/>
      <c r="C125" s="34"/>
      <c r="D125" s="35"/>
      <c r="E125" s="36"/>
      <c r="F125" s="36"/>
      <c r="G125" s="37"/>
      <c r="H125" s="37"/>
      <c r="I125" s="37"/>
      <c r="J125" s="37"/>
      <c r="K125" s="38" t="str">
        <f aca="false">IF(OR($A125="",'Sales history'!$O125=0),"",'Sales history'!$R125)</f>
        <v/>
      </c>
      <c r="L125" s="38" t="str">
        <f aca="false">IF(OR($A125="",'Sales history'!$O125=0),"",'Sales history'!$S125)</f>
        <v/>
      </c>
      <c r="M125" s="39" t="str">
        <f aca="false">IF(AND($A125&lt;&gt;"",'Sales history'!$O125&gt;0,$E125&lt;&gt;""),ROUNDUP(Settings!$B$5*SQRT($E125*L125^2+K125^2*N($F125)^2),0),"")</f>
        <v/>
      </c>
      <c r="N125" s="39" t="str">
        <f aca="false">IF(AND($A125&lt;&gt;"",'Sales history'!$O125&gt;0,$E125&lt;&gt;""),ROUNDUP(K125*$E125+M125,0),"")</f>
        <v/>
      </c>
      <c r="O125" s="39" t="str">
        <f aca="false">IF($A125="","",N($G125)+N($H125))</f>
        <v/>
      </c>
      <c r="P125" s="40" t="str">
        <f aca="false">IF(AND(AND($A125&lt;&gt;"",'Sales history'!$O125&gt;0,$E125&lt;&gt;""),N(K125)&gt;0),MAX(0,N($G125))/K125,"")</f>
        <v/>
      </c>
      <c r="Q125" s="40" t="str">
        <f aca="false">IF(AND(AND($A125&lt;&gt;"",'Sales history'!$O125&gt;0,$E125&lt;&gt;""),N(K125)&gt;0),MAX(0,(O125-N125)/K125),"")</f>
        <v/>
      </c>
      <c r="R125" s="41" t="str">
        <f aca="false">IF($A125="","",IF('Sales history'!$O125=0,"Need sales history",IF($E125="","Need lead time",IF(K125=0,"No demand",IF(N($G125)&lt;=0,"Out of stock",IF(O125&lt;=N125,"Order now",IF(Q125&lt;=Settings!$B$7,"Order soon","OK")))))))</f>
        <v/>
      </c>
      <c r="S125" s="39" t="str">
        <f aca="false">IF(OR(R125="Out of stock",R125="Order now",R125="Order soon"),IF(N125+K125*Settings!$B$6-O125&lt;=0,0,IF(N($J125)&gt;0,CEILING(MAX(N125+K125*Settings!$B$6-O125,N($I125)),$J125),ROUNDUP(MAX(N125+K125*Settings!$B$6-O125,N($I125)),0))),"")</f>
        <v/>
      </c>
      <c r="T125" s="42" t="str">
        <f aca="false">IF(AND(ISNUMBER(S125),ISNUMBER($D125)),S125*$D125,"")</f>
        <v/>
      </c>
    </row>
    <row r="126" customFormat="false" ht="15" hidden="false" customHeight="false" outlineLevel="0" collapsed="false">
      <c r="A126" s="34"/>
      <c r="B126" s="34"/>
      <c r="C126" s="34"/>
      <c r="D126" s="35"/>
      <c r="E126" s="36"/>
      <c r="F126" s="36"/>
      <c r="G126" s="37"/>
      <c r="H126" s="37"/>
      <c r="I126" s="37"/>
      <c r="J126" s="37"/>
      <c r="K126" s="38" t="str">
        <f aca="false">IF(OR($A126="",'Sales history'!$O126=0),"",'Sales history'!$R126)</f>
        <v/>
      </c>
      <c r="L126" s="38" t="str">
        <f aca="false">IF(OR($A126="",'Sales history'!$O126=0),"",'Sales history'!$S126)</f>
        <v/>
      </c>
      <c r="M126" s="39" t="str">
        <f aca="false">IF(AND($A126&lt;&gt;"",'Sales history'!$O126&gt;0,$E126&lt;&gt;""),ROUNDUP(Settings!$B$5*SQRT($E126*L126^2+K126^2*N($F126)^2),0),"")</f>
        <v/>
      </c>
      <c r="N126" s="39" t="str">
        <f aca="false">IF(AND($A126&lt;&gt;"",'Sales history'!$O126&gt;0,$E126&lt;&gt;""),ROUNDUP(K126*$E126+M126,0),"")</f>
        <v/>
      </c>
      <c r="O126" s="39" t="str">
        <f aca="false">IF($A126="","",N($G126)+N($H126))</f>
        <v/>
      </c>
      <c r="P126" s="40" t="str">
        <f aca="false">IF(AND(AND($A126&lt;&gt;"",'Sales history'!$O126&gt;0,$E126&lt;&gt;""),N(K126)&gt;0),MAX(0,N($G126))/K126,"")</f>
        <v/>
      </c>
      <c r="Q126" s="40" t="str">
        <f aca="false">IF(AND(AND($A126&lt;&gt;"",'Sales history'!$O126&gt;0,$E126&lt;&gt;""),N(K126)&gt;0),MAX(0,(O126-N126)/K126),"")</f>
        <v/>
      </c>
      <c r="R126" s="41" t="str">
        <f aca="false">IF($A126="","",IF('Sales history'!$O126=0,"Need sales history",IF($E126="","Need lead time",IF(K126=0,"No demand",IF(N($G126)&lt;=0,"Out of stock",IF(O126&lt;=N126,"Order now",IF(Q126&lt;=Settings!$B$7,"Order soon","OK")))))))</f>
        <v/>
      </c>
      <c r="S126" s="39" t="str">
        <f aca="false">IF(OR(R126="Out of stock",R126="Order now",R126="Order soon"),IF(N126+K126*Settings!$B$6-O126&lt;=0,0,IF(N($J126)&gt;0,CEILING(MAX(N126+K126*Settings!$B$6-O126,N($I126)),$J126),ROUNDUP(MAX(N126+K126*Settings!$B$6-O126,N($I126)),0))),"")</f>
        <v/>
      </c>
      <c r="T126" s="42" t="str">
        <f aca="false">IF(AND(ISNUMBER(S126),ISNUMBER($D126)),S126*$D126,"")</f>
        <v/>
      </c>
    </row>
    <row r="127" customFormat="false" ht="15" hidden="false" customHeight="false" outlineLevel="0" collapsed="false">
      <c r="A127" s="34"/>
      <c r="B127" s="34"/>
      <c r="C127" s="34"/>
      <c r="D127" s="35"/>
      <c r="E127" s="36"/>
      <c r="F127" s="36"/>
      <c r="G127" s="37"/>
      <c r="H127" s="37"/>
      <c r="I127" s="37"/>
      <c r="J127" s="37"/>
      <c r="K127" s="38" t="str">
        <f aca="false">IF(OR($A127="",'Sales history'!$O127=0),"",'Sales history'!$R127)</f>
        <v/>
      </c>
      <c r="L127" s="38" t="str">
        <f aca="false">IF(OR($A127="",'Sales history'!$O127=0),"",'Sales history'!$S127)</f>
        <v/>
      </c>
      <c r="M127" s="39" t="str">
        <f aca="false">IF(AND($A127&lt;&gt;"",'Sales history'!$O127&gt;0,$E127&lt;&gt;""),ROUNDUP(Settings!$B$5*SQRT($E127*L127^2+K127^2*N($F127)^2),0),"")</f>
        <v/>
      </c>
      <c r="N127" s="39" t="str">
        <f aca="false">IF(AND($A127&lt;&gt;"",'Sales history'!$O127&gt;0,$E127&lt;&gt;""),ROUNDUP(K127*$E127+M127,0),"")</f>
        <v/>
      </c>
      <c r="O127" s="39" t="str">
        <f aca="false">IF($A127="","",N($G127)+N($H127))</f>
        <v/>
      </c>
      <c r="P127" s="40" t="str">
        <f aca="false">IF(AND(AND($A127&lt;&gt;"",'Sales history'!$O127&gt;0,$E127&lt;&gt;""),N(K127)&gt;0),MAX(0,N($G127))/K127,"")</f>
        <v/>
      </c>
      <c r="Q127" s="40" t="str">
        <f aca="false">IF(AND(AND($A127&lt;&gt;"",'Sales history'!$O127&gt;0,$E127&lt;&gt;""),N(K127)&gt;0),MAX(0,(O127-N127)/K127),"")</f>
        <v/>
      </c>
      <c r="R127" s="41" t="str">
        <f aca="false">IF($A127="","",IF('Sales history'!$O127=0,"Need sales history",IF($E127="","Need lead time",IF(K127=0,"No demand",IF(N($G127)&lt;=0,"Out of stock",IF(O127&lt;=N127,"Order now",IF(Q127&lt;=Settings!$B$7,"Order soon","OK")))))))</f>
        <v/>
      </c>
      <c r="S127" s="39" t="str">
        <f aca="false">IF(OR(R127="Out of stock",R127="Order now",R127="Order soon"),IF(N127+K127*Settings!$B$6-O127&lt;=0,0,IF(N($J127)&gt;0,CEILING(MAX(N127+K127*Settings!$B$6-O127,N($I127)),$J127),ROUNDUP(MAX(N127+K127*Settings!$B$6-O127,N($I127)),0))),"")</f>
        <v/>
      </c>
      <c r="T127" s="42" t="str">
        <f aca="false">IF(AND(ISNUMBER(S127),ISNUMBER($D127)),S127*$D127,"")</f>
        <v/>
      </c>
    </row>
    <row r="128" customFormat="false" ht="15" hidden="false" customHeight="false" outlineLevel="0" collapsed="false">
      <c r="A128" s="34"/>
      <c r="B128" s="34"/>
      <c r="C128" s="34"/>
      <c r="D128" s="35"/>
      <c r="E128" s="36"/>
      <c r="F128" s="36"/>
      <c r="G128" s="37"/>
      <c r="H128" s="37"/>
      <c r="I128" s="37"/>
      <c r="J128" s="37"/>
      <c r="K128" s="38" t="str">
        <f aca="false">IF(OR($A128="",'Sales history'!$O128=0),"",'Sales history'!$R128)</f>
        <v/>
      </c>
      <c r="L128" s="38" t="str">
        <f aca="false">IF(OR($A128="",'Sales history'!$O128=0),"",'Sales history'!$S128)</f>
        <v/>
      </c>
      <c r="M128" s="39" t="str">
        <f aca="false">IF(AND($A128&lt;&gt;"",'Sales history'!$O128&gt;0,$E128&lt;&gt;""),ROUNDUP(Settings!$B$5*SQRT($E128*L128^2+K128^2*N($F128)^2),0),"")</f>
        <v/>
      </c>
      <c r="N128" s="39" t="str">
        <f aca="false">IF(AND($A128&lt;&gt;"",'Sales history'!$O128&gt;0,$E128&lt;&gt;""),ROUNDUP(K128*$E128+M128,0),"")</f>
        <v/>
      </c>
      <c r="O128" s="39" t="str">
        <f aca="false">IF($A128="","",N($G128)+N($H128))</f>
        <v/>
      </c>
      <c r="P128" s="40" t="str">
        <f aca="false">IF(AND(AND($A128&lt;&gt;"",'Sales history'!$O128&gt;0,$E128&lt;&gt;""),N(K128)&gt;0),MAX(0,N($G128))/K128,"")</f>
        <v/>
      </c>
      <c r="Q128" s="40" t="str">
        <f aca="false">IF(AND(AND($A128&lt;&gt;"",'Sales history'!$O128&gt;0,$E128&lt;&gt;""),N(K128)&gt;0),MAX(0,(O128-N128)/K128),"")</f>
        <v/>
      </c>
      <c r="R128" s="41" t="str">
        <f aca="false">IF($A128="","",IF('Sales history'!$O128=0,"Need sales history",IF($E128="","Need lead time",IF(K128=0,"No demand",IF(N($G128)&lt;=0,"Out of stock",IF(O128&lt;=N128,"Order now",IF(Q128&lt;=Settings!$B$7,"Order soon","OK")))))))</f>
        <v/>
      </c>
      <c r="S128" s="39" t="str">
        <f aca="false">IF(OR(R128="Out of stock",R128="Order now",R128="Order soon"),IF(N128+K128*Settings!$B$6-O128&lt;=0,0,IF(N($J128)&gt;0,CEILING(MAX(N128+K128*Settings!$B$6-O128,N($I128)),$J128),ROUNDUP(MAX(N128+K128*Settings!$B$6-O128,N($I128)),0))),"")</f>
        <v/>
      </c>
      <c r="T128" s="42" t="str">
        <f aca="false">IF(AND(ISNUMBER(S128),ISNUMBER($D128)),S128*$D128,"")</f>
        <v/>
      </c>
    </row>
    <row r="129" customFormat="false" ht="15" hidden="false" customHeight="false" outlineLevel="0" collapsed="false">
      <c r="A129" s="34"/>
      <c r="B129" s="34"/>
      <c r="C129" s="34"/>
      <c r="D129" s="35"/>
      <c r="E129" s="36"/>
      <c r="F129" s="36"/>
      <c r="G129" s="37"/>
      <c r="H129" s="37"/>
      <c r="I129" s="37"/>
      <c r="J129" s="37"/>
      <c r="K129" s="38" t="str">
        <f aca="false">IF(OR($A129="",'Sales history'!$O129=0),"",'Sales history'!$R129)</f>
        <v/>
      </c>
      <c r="L129" s="38" t="str">
        <f aca="false">IF(OR($A129="",'Sales history'!$O129=0),"",'Sales history'!$S129)</f>
        <v/>
      </c>
      <c r="M129" s="39" t="str">
        <f aca="false">IF(AND($A129&lt;&gt;"",'Sales history'!$O129&gt;0,$E129&lt;&gt;""),ROUNDUP(Settings!$B$5*SQRT($E129*L129^2+K129^2*N($F129)^2),0),"")</f>
        <v/>
      </c>
      <c r="N129" s="39" t="str">
        <f aca="false">IF(AND($A129&lt;&gt;"",'Sales history'!$O129&gt;0,$E129&lt;&gt;""),ROUNDUP(K129*$E129+M129,0),"")</f>
        <v/>
      </c>
      <c r="O129" s="39" t="str">
        <f aca="false">IF($A129="","",N($G129)+N($H129))</f>
        <v/>
      </c>
      <c r="P129" s="40" t="str">
        <f aca="false">IF(AND(AND($A129&lt;&gt;"",'Sales history'!$O129&gt;0,$E129&lt;&gt;""),N(K129)&gt;0),MAX(0,N($G129))/K129,"")</f>
        <v/>
      </c>
      <c r="Q129" s="40" t="str">
        <f aca="false">IF(AND(AND($A129&lt;&gt;"",'Sales history'!$O129&gt;0,$E129&lt;&gt;""),N(K129)&gt;0),MAX(0,(O129-N129)/K129),"")</f>
        <v/>
      </c>
      <c r="R129" s="41" t="str">
        <f aca="false">IF($A129="","",IF('Sales history'!$O129=0,"Need sales history",IF($E129="","Need lead time",IF(K129=0,"No demand",IF(N($G129)&lt;=0,"Out of stock",IF(O129&lt;=N129,"Order now",IF(Q129&lt;=Settings!$B$7,"Order soon","OK")))))))</f>
        <v/>
      </c>
      <c r="S129" s="39" t="str">
        <f aca="false">IF(OR(R129="Out of stock",R129="Order now",R129="Order soon"),IF(N129+K129*Settings!$B$6-O129&lt;=0,0,IF(N($J129)&gt;0,CEILING(MAX(N129+K129*Settings!$B$6-O129,N($I129)),$J129),ROUNDUP(MAX(N129+K129*Settings!$B$6-O129,N($I129)),0))),"")</f>
        <v/>
      </c>
      <c r="T129" s="42" t="str">
        <f aca="false">IF(AND(ISNUMBER(S129),ISNUMBER($D129)),S129*$D129,"")</f>
        <v/>
      </c>
    </row>
    <row r="130" customFormat="false" ht="15" hidden="false" customHeight="false" outlineLevel="0" collapsed="false">
      <c r="A130" s="34"/>
      <c r="B130" s="34"/>
      <c r="C130" s="34"/>
      <c r="D130" s="35"/>
      <c r="E130" s="36"/>
      <c r="F130" s="36"/>
      <c r="G130" s="37"/>
      <c r="H130" s="37"/>
      <c r="I130" s="37"/>
      <c r="J130" s="37"/>
      <c r="K130" s="38" t="str">
        <f aca="false">IF(OR($A130="",'Sales history'!$O130=0),"",'Sales history'!$R130)</f>
        <v/>
      </c>
      <c r="L130" s="38" t="str">
        <f aca="false">IF(OR($A130="",'Sales history'!$O130=0),"",'Sales history'!$S130)</f>
        <v/>
      </c>
      <c r="M130" s="39" t="str">
        <f aca="false">IF(AND($A130&lt;&gt;"",'Sales history'!$O130&gt;0,$E130&lt;&gt;""),ROUNDUP(Settings!$B$5*SQRT($E130*L130^2+K130^2*N($F130)^2),0),"")</f>
        <v/>
      </c>
      <c r="N130" s="39" t="str">
        <f aca="false">IF(AND($A130&lt;&gt;"",'Sales history'!$O130&gt;0,$E130&lt;&gt;""),ROUNDUP(K130*$E130+M130,0),"")</f>
        <v/>
      </c>
      <c r="O130" s="39" t="str">
        <f aca="false">IF($A130="","",N($G130)+N($H130))</f>
        <v/>
      </c>
      <c r="P130" s="40" t="str">
        <f aca="false">IF(AND(AND($A130&lt;&gt;"",'Sales history'!$O130&gt;0,$E130&lt;&gt;""),N(K130)&gt;0),MAX(0,N($G130))/K130,"")</f>
        <v/>
      </c>
      <c r="Q130" s="40" t="str">
        <f aca="false">IF(AND(AND($A130&lt;&gt;"",'Sales history'!$O130&gt;0,$E130&lt;&gt;""),N(K130)&gt;0),MAX(0,(O130-N130)/K130),"")</f>
        <v/>
      </c>
      <c r="R130" s="41" t="str">
        <f aca="false">IF($A130="","",IF('Sales history'!$O130=0,"Need sales history",IF($E130="","Need lead time",IF(K130=0,"No demand",IF(N($G130)&lt;=0,"Out of stock",IF(O130&lt;=N130,"Order now",IF(Q130&lt;=Settings!$B$7,"Order soon","OK")))))))</f>
        <v/>
      </c>
      <c r="S130" s="39" t="str">
        <f aca="false">IF(OR(R130="Out of stock",R130="Order now",R130="Order soon"),IF(N130+K130*Settings!$B$6-O130&lt;=0,0,IF(N($J130)&gt;0,CEILING(MAX(N130+K130*Settings!$B$6-O130,N($I130)),$J130),ROUNDUP(MAX(N130+K130*Settings!$B$6-O130,N($I130)),0))),"")</f>
        <v/>
      </c>
      <c r="T130" s="42" t="str">
        <f aca="false">IF(AND(ISNUMBER(S130),ISNUMBER($D130)),S130*$D130,"")</f>
        <v/>
      </c>
    </row>
    <row r="131" customFormat="false" ht="15" hidden="false" customHeight="false" outlineLevel="0" collapsed="false">
      <c r="A131" s="34"/>
      <c r="B131" s="34"/>
      <c r="C131" s="34"/>
      <c r="D131" s="35"/>
      <c r="E131" s="36"/>
      <c r="F131" s="36"/>
      <c r="G131" s="37"/>
      <c r="H131" s="37"/>
      <c r="I131" s="37"/>
      <c r="J131" s="37"/>
      <c r="K131" s="38" t="str">
        <f aca="false">IF(OR($A131="",'Sales history'!$O131=0),"",'Sales history'!$R131)</f>
        <v/>
      </c>
      <c r="L131" s="38" t="str">
        <f aca="false">IF(OR($A131="",'Sales history'!$O131=0),"",'Sales history'!$S131)</f>
        <v/>
      </c>
      <c r="M131" s="39" t="str">
        <f aca="false">IF(AND($A131&lt;&gt;"",'Sales history'!$O131&gt;0,$E131&lt;&gt;""),ROUNDUP(Settings!$B$5*SQRT($E131*L131^2+K131^2*N($F131)^2),0),"")</f>
        <v/>
      </c>
      <c r="N131" s="39" t="str">
        <f aca="false">IF(AND($A131&lt;&gt;"",'Sales history'!$O131&gt;0,$E131&lt;&gt;""),ROUNDUP(K131*$E131+M131,0),"")</f>
        <v/>
      </c>
      <c r="O131" s="39" t="str">
        <f aca="false">IF($A131="","",N($G131)+N($H131))</f>
        <v/>
      </c>
      <c r="P131" s="40" t="str">
        <f aca="false">IF(AND(AND($A131&lt;&gt;"",'Sales history'!$O131&gt;0,$E131&lt;&gt;""),N(K131)&gt;0),MAX(0,N($G131))/K131,"")</f>
        <v/>
      </c>
      <c r="Q131" s="40" t="str">
        <f aca="false">IF(AND(AND($A131&lt;&gt;"",'Sales history'!$O131&gt;0,$E131&lt;&gt;""),N(K131)&gt;0),MAX(0,(O131-N131)/K131),"")</f>
        <v/>
      </c>
      <c r="R131" s="41" t="str">
        <f aca="false">IF($A131="","",IF('Sales history'!$O131=0,"Need sales history",IF($E131="","Need lead time",IF(K131=0,"No demand",IF(N($G131)&lt;=0,"Out of stock",IF(O131&lt;=N131,"Order now",IF(Q131&lt;=Settings!$B$7,"Order soon","OK")))))))</f>
        <v/>
      </c>
      <c r="S131" s="39" t="str">
        <f aca="false">IF(OR(R131="Out of stock",R131="Order now",R131="Order soon"),IF(N131+K131*Settings!$B$6-O131&lt;=0,0,IF(N($J131)&gt;0,CEILING(MAX(N131+K131*Settings!$B$6-O131,N($I131)),$J131),ROUNDUP(MAX(N131+K131*Settings!$B$6-O131,N($I131)),0))),"")</f>
        <v/>
      </c>
      <c r="T131" s="42" t="str">
        <f aca="false">IF(AND(ISNUMBER(S131),ISNUMBER($D131)),S131*$D131,"")</f>
        <v/>
      </c>
    </row>
    <row r="132" customFormat="false" ht="15" hidden="false" customHeight="false" outlineLevel="0" collapsed="false">
      <c r="A132" s="34"/>
      <c r="B132" s="34"/>
      <c r="C132" s="34"/>
      <c r="D132" s="35"/>
      <c r="E132" s="36"/>
      <c r="F132" s="36"/>
      <c r="G132" s="37"/>
      <c r="H132" s="37"/>
      <c r="I132" s="37"/>
      <c r="J132" s="37"/>
      <c r="K132" s="38" t="str">
        <f aca="false">IF(OR($A132="",'Sales history'!$O132=0),"",'Sales history'!$R132)</f>
        <v/>
      </c>
      <c r="L132" s="38" t="str">
        <f aca="false">IF(OR($A132="",'Sales history'!$O132=0),"",'Sales history'!$S132)</f>
        <v/>
      </c>
      <c r="M132" s="39" t="str">
        <f aca="false">IF(AND($A132&lt;&gt;"",'Sales history'!$O132&gt;0,$E132&lt;&gt;""),ROUNDUP(Settings!$B$5*SQRT($E132*L132^2+K132^2*N($F132)^2),0),"")</f>
        <v/>
      </c>
      <c r="N132" s="39" t="str">
        <f aca="false">IF(AND($A132&lt;&gt;"",'Sales history'!$O132&gt;0,$E132&lt;&gt;""),ROUNDUP(K132*$E132+M132,0),"")</f>
        <v/>
      </c>
      <c r="O132" s="39" t="str">
        <f aca="false">IF($A132="","",N($G132)+N($H132))</f>
        <v/>
      </c>
      <c r="P132" s="40" t="str">
        <f aca="false">IF(AND(AND($A132&lt;&gt;"",'Sales history'!$O132&gt;0,$E132&lt;&gt;""),N(K132)&gt;0),MAX(0,N($G132))/K132,"")</f>
        <v/>
      </c>
      <c r="Q132" s="40" t="str">
        <f aca="false">IF(AND(AND($A132&lt;&gt;"",'Sales history'!$O132&gt;0,$E132&lt;&gt;""),N(K132)&gt;0),MAX(0,(O132-N132)/K132),"")</f>
        <v/>
      </c>
      <c r="R132" s="41" t="str">
        <f aca="false">IF($A132="","",IF('Sales history'!$O132=0,"Need sales history",IF($E132="","Need lead time",IF(K132=0,"No demand",IF(N($G132)&lt;=0,"Out of stock",IF(O132&lt;=N132,"Order now",IF(Q132&lt;=Settings!$B$7,"Order soon","OK")))))))</f>
        <v/>
      </c>
      <c r="S132" s="39" t="str">
        <f aca="false">IF(OR(R132="Out of stock",R132="Order now",R132="Order soon"),IF(N132+K132*Settings!$B$6-O132&lt;=0,0,IF(N($J132)&gt;0,CEILING(MAX(N132+K132*Settings!$B$6-O132,N($I132)),$J132),ROUNDUP(MAX(N132+K132*Settings!$B$6-O132,N($I132)),0))),"")</f>
        <v/>
      </c>
      <c r="T132" s="42" t="str">
        <f aca="false">IF(AND(ISNUMBER(S132),ISNUMBER($D132)),S132*$D132,"")</f>
        <v/>
      </c>
    </row>
    <row r="133" customFormat="false" ht="15" hidden="false" customHeight="false" outlineLevel="0" collapsed="false">
      <c r="A133" s="34"/>
      <c r="B133" s="34"/>
      <c r="C133" s="34"/>
      <c r="D133" s="35"/>
      <c r="E133" s="36"/>
      <c r="F133" s="36"/>
      <c r="G133" s="37"/>
      <c r="H133" s="37"/>
      <c r="I133" s="37"/>
      <c r="J133" s="37"/>
      <c r="K133" s="38" t="str">
        <f aca="false">IF(OR($A133="",'Sales history'!$O133=0),"",'Sales history'!$R133)</f>
        <v/>
      </c>
      <c r="L133" s="38" t="str">
        <f aca="false">IF(OR($A133="",'Sales history'!$O133=0),"",'Sales history'!$S133)</f>
        <v/>
      </c>
      <c r="M133" s="39" t="str">
        <f aca="false">IF(AND($A133&lt;&gt;"",'Sales history'!$O133&gt;0,$E133&lt;&gt;""),ROUNDUP(Settings!$B$5*SQRT($E133*L133^2+K133^2*N($F133)^2),0),"")</f>
        <v/>
      </c>
      <c r="N133" s="39" t="str">
        <f aca="false">IF(AND($A133&lt;&gt;"",'Sales history'!$O133&gt;0,$E133&lt;&gt;""),ROUNDUP(K133*$E133+M133,0),"")</f>
        <v/>
      </c>
      <c r="O133" s="39" t="str">
        <f aca="false">IF($A133="","",N($G133)+N($H133))</f>
        <v/>
      </c>
      <c r="P133" s="40" t="str">
        <f aca="false">IF(AND(AND($A133&lt;&gt;"",'Sales history'!$O133&gt;0,$E133&lt;&gt;""),N(K133)&gt;0),MAX(0,N($G133))/K133,"")</f>
        <v/>
      </c>
      <c r="Q133" s="40" t="str">
        <f aca="false">IF(AND(AND($A133&lt;&gt;"",'Sales history'!$O133&gt;0,$E133&lt;&gt;""),N(K133)&gt;0),MAX(0,(O133-N133)/K133),"")</f>
        <v/>
      </c>
      <c r="R133" s="41" t="str">
        <f aca="false">IF($A133="","",IF('Sales history'!$O133=0,"Need sales history",IF($E133="","Need lead time",IF(K133=0,"No demand",IF(N($G133)&lt;=0,"Out of stock",IF(O133&lt;=N133,"Order now",IF(Q133&lt;=Settings!$B$7,"Order soon","OK")))))))</f>
        <v/>
      </c>
      <c r="S133" s="39" t="str">
        <f aca="false">IF(OR(R133="Out of stock",R133="Order now",R133="Order soon"),IF(N133+K133*Settings!$B$6-O133&lt;=0,0,IF(N($J133)&gt;0,CEILING(MAX(N133+K133*Settings!$B$6-O133,N($I133)),$J133),ROUNDUP(MAX(N133+K133*Settings!$B$6-O133,N($I133)),0))),"")</f>
        <v/>
      </c>
      <c r="T133" s="42" t="str">
        <f aca="false">IF(AND(ISNUMBER(S133),ISNUMBER($D133)),S133*$D133,"")</f>
        <v/>
      </c>
    </row>
    <row r="134" customFormat="false" ht="15" hidden="false" customHeight="false" outlineLevel="0" collapsed="false">
      <c r="A134" s="34"/>
      <c r="B134" s="34"/>
      <c r="C134" s="34"/>
      <c r="D134" s="35"/>
      <c r="E134" s="36"/>
      <c r="F134" s="36"/>
      <c r="G134" s="37"/>
      <c r="H134" s="37"/>
      <c r="I134" s="37"/>
      <c r="J134" s="37"/>
      <c r="K134" s="38" t="str">
        <f aca="false">IF(OR($A134="",'Sales history'!$O134=0),"",'Sales history'!$R134)</f>
        <v/>
      </c>
      <c r="L134" s="38" t="str">
        <f aca="false">IF(OR($A134="",'Sales history'!$O134=0),"",'Sales history'!$S134)</f>
        <v/>
      </c>
      <c r="M134" s="39" t="str">
        <f aca="false">IF(AND($A134&lt;&gt;"",'Sales history'!$O134&gt;0,$E134&lt;&gt;""),ROUNDUP(Settings!$B$5*SQRT($E134*L134^2+K134^2*N($F134)^2),0),"")</f>
        <v/>
      </c>
      <c r="N134" s="39" t="str">
        <f aca="false">IF(AND($A134&lt;&gt;"",'Sales history'!$O134&gt;0,$E134&lt;&gt;""),ROUNDUP(K134*$E134+M134,0),"")</f>
        <v/>
      </c>
      <c r="O134" s="39" t="str">
        <f aca="false">IF($A134="","",N($G134)+N($H134))</f>
        <v/>
      </c>
      <c r="P134" s="40" t="str">
        <f aca="false">IF(AND(AND($A134&lt;&gt;"",'Sales history'!$O134&gt;0,$E134&lt;&gt;""),N(K134)&gt;0),MAX(0,N($G134))/K134,"")</f>
        <v/>
      </c>
      <c r="Q134" s="40" t="str">
        <f aca="false">IF(AND(AND($A134&lt;&gt;"",'Sales history'!$O134&gt;0,$E134&lt;&gt;""),N(K134)&gt;0),MAX(0,(O134-N134)/K134),"")</f>
        <v/>
      </c>
      <c r="R134" s="41" t="str">
        <f aca="false">IF($A134="","",IF('Sales history'!$O134=0,"Need sales history",IF($E134="","Need lead time",IF(K134=0,"No demand",IF(N($G134)&lt;=0,"Out of stock",IF(O134&lt;=N134,"Order now",IF(Q134&lt;=Settings!$B$7,"Order soon","OK")))))))</f>
        <v/>
      </c>
      <c r="S134" s="39" t="str">
        <f aca="false">IF(OR(R134="Out of stock",R134="Order now",R134="Order soon"),IF(N134+K134*Settings!$B$6-O134&lt;=0,0,IF(N($J134)&gt;0,CEILING(MAX(N134+K134*Settings!$B$6-O134,N($I134)),$J134),ROUNDUP(MAX(N134+K134*Settings!$B$6-O134,N($I134)),0))),"")</f>
        <v/>
      </c>
      <c r="T134" s="42" t="str">
        <f aca="false">IF(AND(ISNUMBER(S134),ISNUMBER($D134)),S134*$D134,"")</f>
        <v/>
      </c>
    </row>
    <row r="135" customFormat="false" ht="15" hidden="false" customHeight="false" outlineLevel="0" collapsed="false">
      <c r="A135" s="34"/>
      <c r="B135" s="34"/>
      <c r="C135" s="34"/>
      <c r="D135" s="35"/>
      <c r="E135" s="36"/>
      <c r="F135" s="36"/>
      <c r="G135" s="37"/>
      <c r="H135" s="37"/>
      <c r="I135" s="37"/>
      <c r="J135" s="37"/>
      <c r="K135" s="38" t="str">
        <f aca="false">IF(OR($A135="",'Sales history'!$O135=0),"",'Sales history'!$R135)</f>
        <v/>
      </c>
      <c r="L135" s="38" t="str">
        <f aca="false">IF(OR($A135="",'Sales history'!$O135=0),"",'Sales history'!$S135)</f>
        <v/>
      </c>
      <c r="M135" s="39" t="str">
        <f aca="false">IF(AND($A135&lt;&gt;"",'Sales history'!$O135&gt;0,$E135&lt;&gt;""),ROUNDUP(Settings!$B$5*SQRT($E135*L135^2+K135^2*N($F135)^2),0),"")</f>
        <v/>
      </c>
      <c r="N135" s="39" t="str">
        <f aca="false">IF(AND($A135&lt;&gt;"",'Sales history'!$O135&gt;0,$E135&lt;&gt;""),ROUNDUP(K135*$E135+M135,0),"")</f>
        <v/>
      </c>
      <c r="O135" s="39" t="str">
        <f aca="false">IF($A135="","",N($G135)+N($H135))</f>
        <v/>
      </c>
      <c r="P135" s="40" t="str">
        <f aca="false">IF(AND(AND($A135&lt;&gt;"",'Sales history'!$O135&gt;0,$E135&lt;&gt;""),N(K135)&gt;0),MAX(0,N($G135))/K135,"")</f>
        <v/>
      </c>
      <c r="Q135" s="40" t="str">
        <f aca="false">IF(AND(AND($A135&lt;&gt;"",'Sales history'!$O135&gt;0,$E135&lt;&gt;""),N(K135)&gt;0),MAX(0,(O135-N135)/K135),"")</f>
        <v/>
      </c>
      <c r="R135" s="41" t="str">
        <f aca="false">IF($A135="","",IF('Sales history'!$O135=0,"Need sales history",IF($E135="","Need lead time",IF(K135=0,"No demand",IF(N($G135)&lt;=0,"Out of stock",IF(O135&lt;=N135,"Order now",IF(Q135&lt;=Settings!$B$7,"Order soon","OK")))))))</f>
        <v/>
      </c>
      <c r="S135" s="39" t="str">
        <f aca="false">IF(OR(R135="Out of stock",R135="Order now",R135="Order soon"),IF(N135+K135*Settings!$B$6-O135&lt;=0,0,IF(N($J135)&gt;0,CEILING(MAX(N135+K135*Settings!$B$6-O135,N($I135)),$J135),ROUNDUP(MAX(N135+K135*Settings!$B$6-O135,N($I135)),0))),"")</f>
        <v/>
      </c>
      <c r="T135" s="42" t="str">
        <f aca="false">IF(AND(ISNUMBER(S135),ISNUMBER($D135)),S135*$D135,"")</f>
        <v/>
      </c>
    </row>
    <row r="136" customFormat="false" ht="15" hidden="false" customHeight="false" outlineLevel="0" collapsed="false">
      <c r="A136" s="34"/>
      <c r="B136" s="34"/>
      <c r="C136" s="34"/>
      <c r="D136" s="35"/>
      <c r="E136" s="36"/>
      <c r="F136" s="36"/>
      <c r="G136" s="37"/>
      <c r="H136" s="37"/>
      <c r="I136" s="37"/>
      <c r="J136" s="37"/>
      <c r="K136" s="38" t="str">
        <f aca="false">IF(OR($A136="",'Sales history'!$O136=0),"",'Sales history'!$R136)</f>
        <v/>
      </c>
      <c r="L136" s="38" t="str">
        <f aca="false">IF(OR($A136="",'Sales history'!$O136=0),"",'Sales history'!$S136)</f>
        <v/>
      </c>
      <c r="M136" s="39" t="str">
        <f aca="false">IF(AND($A136&lt;&gt;"",'Sales history'!$O136&gt;0,$E136&lt;&gt;""),ROUNDUP(Settings!$B$5*SQRT($E136*L136^2+K136^2*N($F136)^2),0),"")</f>
        <v/>
      </c>
      <c r="N136" s="39" t="str">
        <f aca="false">IF(AND($A136&lt;&gt;"",'Sales history'!$O136&gt;0,$E136&lt;&gt;""),ROUNDUP(K136*$E136+M136,0),"")</f>
        <v/>
      </c>
      <c r="O136" s="39" t="str">
        <f aca="false">IF($A136="","",N($G136)+N($H136))</f>
        <v/>
      </c>
      <c r="P136" s="40" t="str">
        <f aca="false">IF(AND(AND($A136&lt;&gt;"",'Sales history'!$O136&gt;0,$E136&lt;&gt;""),N(K136)&gt;0),MAX(0,N($G136))/K136,"")</f>
        <v/>
      </c>
      <c r="Q136" s="40" t="str">
        <f aca="false">IF(AND(AND($A136&lt;&gt;"",'Sales history'!$O136&gt;0,$E136&lt;&gt;""),N(K136)&gt;0),MAX(0,(O136-N136)/K136),"")</f>
        <v/>
      </c>
      <c r="R136" s="41" t="str">
        <f aca="false">IF($A136="","",IF('Sales history'!$O136=0,"Need sales history",IF($E136="","Need lead time",IF(K136=0,"No demand",IF(N($G136)&lt;=0,"Out of stock",IF(O136&lt;=N136,"Order now",IF(Q136&lt;=Settings!$B$7,"Order soon","OK")))))))</f>
        <v/>
      </c>
      <c r="S136" s="39" t="str">
        <f aca="false">IF(OR(R136="Out of stock",R136="Order now",R136="Order soon"),IF(N136+K136*Settings!$B$6-O136&lt;=0,0,IF(N($J136)&gt;0,CEILING(MAX(N136+K136*Settings!$B$6-O136,N($I136)),$J136),ROUNDUP(MAX(N136+K136*Settings!$B$6-O136,N($I136)),0))),"")</f>
        <v/>
      </c>
      <c r="T136" s="42" t="str">
        <f aca="false">IF(AND(ISNUMBER(S136),ISNUMBER($D136)),S136*$D136,"")</f>
        <v/>
      </c>
    </row>
    <row r="137" customFormat="false" ht="15" hidden="false" customHeight="false" outlineLevel="0" collapsed="false">
      <c r="A137" s="34"/>
      <c r="B137" s="34"/>
      <c r="C137" s="34"/>
      <c r="D137" s="35"/>
      <c r="E137" s="36"/>
      <c r="F137" s="36"/>
      <c r="G137" s="37"/>
      <c r="H137" s="37"/>
      <c r="I137" s="37"/>
      <c r="J137" s="37"/>
      <c r="K137" s="38" t="str">
        <f aca="false">IF(OR($A137="",'Sales history'!$O137=0),"",'Sales history'!$R137)</f>
        <v/>
      </c>
      <c r="L137" s="38" t="str">
        <f aca="false">IF(OR($A137="",'Sales history'!$O137=0),"",'Sales history'!$S137)</f>
        <v/>
      </c>
      <c r="M137" s="39" t="str">
        <f aca="false">IF(AND($A137&lt;&gt;"",'Sales history'!$O137&gt;0,$E137&lt;&gt;""),ROUNDUP(Settings!$B$5*SQRT($E137*L137^2+K137^2*N($F137)^2),0),"")</f>
        <v/>
      </c>
      <c r="N137" s="39" t="str">
        <f aca="false">IF(AND($A137&lt;&gt;"",'Sales history'!$O137&gt;0,$E137&lt;&gt;""),ROUNDUP(K137*$E137+M137,0),"")</f>
        <v/>
      </c>
      <c r="O137" s="39" t="str">
        <f aca="false">IF($A137="","",N($G137)+N($H137))</f>
        <v/>
      </c>
      <c r="P137" s="40" t="str">
        <f aca="false">IF(AND(AND($A137&lt;&gt;"",'Sales history'!$O137&gt;0,$E137&lt;&gt;""),N(K137)&gt;0),MAX(0,N($G137))/K137,"")</f>
        <v/>
      </c>
      <c r="Q137" s="40" t="str">
        <f aca="false">IF(AND(AND($A137&lt;&gt;"",'Sales history'!$O137&gt;0,$E137&lt;&gt;""),N(K137)&gt;0),MAX(0,(O137-N137)/K137),"")</f>
        <v/>
      </c>
      <c r="R137" s="41" t="str">
        <f aca="false">IF($A137="","",IF('Sales history'!$O137=0,"Need sales history",IF($E137="","Need lead time",IF(K137=0,"No demand",IF(N($G137)&lt;=0,"Out of stock",IF(O137&lt;=N137,"Order now",IF(Q137&lt;=Settings!$B$7,"Order soon","OK")))))))</f>
        <v/>
      </c>
      <c r="S137" s="39" t="str">
        <f aca="false">IF(OR(R137="Out of stock",R137="Order now",R137="Order soon"),IF(N137+K137*Settings!$B$6-O137&lt;=0,0,IF(N($J137)&gt;0,CEILING(MAX(N137+K137*Settings!$B$6-O137,N($I137)),$J137),ROUNDUP(MAX(N137+K137*Settings!$B$6-O137,N($I137)),0))),"")</f>
        <v/>
      </c>
      <c r="T137" s="42" t="str">
        <f aca="false">IF(AND(ISNUMBER(S137),ISNUMBER($D137)),S137*$D137,"")</f>
        <v/>
      </c>
    </row>
    <row r="138" customFormat="false" ht="15" hidden="false" customHeight="false" outlineLevel="0" collapsed="false">
      <c r="A138" s="34"/>
      <c r="B138" s="34"/>
      <c r="C138" s="34"/>
      <c r="D138" s="35"/>
      <c r="E138" s="36"/>
      <c r="F138" s="36"/>
      <c r="G138" s="37"/>
      <c r="H138" s="37"/>
      <c r="I138" s="37"/>
      <c r="J138" s="37"/>
      <c r="K138" s="38" t="str">
        <f aca="false">IF(OR($A138="",'Sales history'!$O138=0),"",'Sales history'!$R138)</f>
        <v/>
      </c>
      <c r="L138" s="38" t="str">
        <f aca="false">IF(OR($A138="",'Sales history'!$O138=0),"",'Sales history'!$S138)</f>
        <v/>
      </c>
      <c r="M138" s="39" t="str">
        <f aca="false">IF(AND($A138&lt;&gt;"",'Sales history'!$O138&gt;0,$E138&lt;&gt;""),ROUNDUP(Settings!$B$5*SQRT($E138*L138^2+K138^2*N($F138)^2),0),"")</f>
        <v/>
      </c>
      <c r="N138" s="39" t="str">
        <f aca="false">IF(AND($A138&lt;&gt;"",'Sales history'!$O138&gt;0,$E138&lt;&gt;""),ROUNDUP(K138*$E138+M138,0),"")</f>
        <v/>
      </c>
      <c r="O138" s="39" t="str">
        <f aca="false">IF($A138="","",N($G138)+N($H138))</f>
        <v/>
      </c>
      <c r="P138" s="40" t="str">
        <f aca="false">IF(AND(AND($A138&lt;&gt;"",'Sales history'!$O138&gt;0,$E138&lt;&gt;""),N(K138)&gt;0),MAX(0,N($G138))/K138,"")</f>
        <v/>
      </c>
      <c r="Q138" s="40" t="str">
        <f aca="false">IF(AND(AND($A138&lt;&gt;"",'Sales history'!$O138&gt;0,$E138&lt;&gt;""),N(K138)&gt;0),MAX(0,(O138-N138)/K138),"")</f>
        <v/>
      </c>
      <c r="R138" s="41" t="str">
        <f aca="false">IF($A138="","",IF('Sales history'!$O138=0,"Need sales history",IF($E138="","Need lead time",IF(K138=0,"No demand",IF(N($G138)&lt;=0,"Out of stock",IF(O138&lt;=N138,"Order now",IF(Q138&lt;=Settings!$B$7,"Order soon","OK")))))))</f>
        <v/>
      </c>
      <c r="S138" s="39" t="str">
        <f aca="false">IF(OR(R138="Out of stock",R138="Order now",R138="Order soon"),IF(N138+K138*Settings!$B$6-O138&lt;=0,0,IF(N($J138)&gt;0,CEILING(MAX(N138+K138*Settings!$B$6-O138,N($I138)),$J138),ROUNDUP(MAX(N138+K138*Settings!$B$6-O138,N($I138)),0))),"")</f>
        <v/>
      </c>
      <c r="T138" s="42" t="str">
        <f aca="false">IF(AND(ISNUMBER(S138),ISNUMBER($D138)),S138*$D138,"")</f>
        <v/>
      </c>
    </row>
    <row r="139" customFormat="false" ht="15" hidden="false" customHeight="false" outlineLevel="0" collapsed="false">
      <c r="A139" s="34"/>
      <c r="B139" s="34"/>
      <c r="C139" s="34"/>
      <c r="D139" s="35"/>
      <c r="E139" s="36"/>
      <c r="F139" s="36"/>
      <c r="G139" s="37"/>
      <c r="H139" s="37"/>
      <c r="I139" s="37"/>
      <c r="J139" s="37"/>
      <c r="K139" s="38" t="str">
        <f aca="false">IF(OR($A139="",'Sales history'!$O139=0),"",'Sales history'!$R139)</f>
        <v/>
      </c>
      <c r="L139" s="38" t="str">
        <f aca="false">IF(OR($A139="",'Sales history'!$O139=0),"",'Sales history'!$S139)</f>
        <v/>
      </c>
      <c r="M139" s="39" t="str">
        <f aca="false">IF(AND($A139&lt;&gt;"",'Sales history'!$O139&gt;0,$E139&lt;&gt;""),ROUNDUP(Settings!$B$5*SQRT($E139*L139^2+K139^2*N($F139)^2),0),"")</f>
        <v/>
      </c>
      <c r="N139" s="39" t="str">
        <f aca="false">IF(AND($A139&lt;&gt;"",'Sales history'!$O139&gt;0,$E139&lt;&gt;""),ROUNDUP(K139*$E139+M139,0),"")</f>
        <v/>
      </c>
      <c r="O139" s="39" t="str">
        <f aca="false">IF($A139="","",N($G139)+N($H139))</f>
        <v/>
      </c>
      <c r="P139" s="40" t="str">
        <f aca="false">IF(AND(AND($A139&lt;&gt;"",'Sales history'!$O139&gt;0,$E139&lt;&gt;""),N(K139)&gt;0),MAX(0,N($G139))/K139,"")</f>
        <v/>
      </c>
      <c r="Q139" s="40" t="str">
        <f aca="false">IF(AND(AND($A139&lt;&gt;"",'Sales history'!$O139&gt;0,$E139&lt;&gt;""),N(K139)&gt;0),MAX(0,(O139-N139)/K139),"")</f>
        <v/>
      </c>
      <c r="R139" s="41" t="str">
        <f aca="false">IF($A139="","",IF('Sales history'!$O139=0,"Need sales history",IF($E139="","Need lead time",IF(K139=0,"No demand",IF(N($G139)&lt;=0,"Out of stock",IF(O139&lt;=N139,"Order now",IF(Q139&lt;=Settings!$B$7,"Order soon","OK")))))))</f>
        <v/>
      </c>
      <c r="S139" s="39" t="str">
        <f aca="false">IF(OR(R139="Out of stock",R139="Order now",R139="Order soon"),IF(N139+K139*Settings!$B$6-O139&lt;=0,0,IF(N($J139)&gt;0,CEILING(MAX(N139+K139*Settings!$B$6-O139,N($I139)),$J139),ROUNDUP(MAX(N139+K139*Settings!$B$6-O139,N($I139)),0))),"")</f>
        <v/>
      </c>
      <c r="T139" s="42" t="str">
        <f aca="false">IF(AND(ISNUMBER(S139),ISNUMBER($D139)),S139*$D139,"")</f>
        <v/>
      </c>
    </row>
    <row r="140" customFormat="false" ht="15" hidden="false" customHeight="false" outlineLevel="0" collapsed="false">
      <c r="A140" s="34"/>
      <c r="B140" s="34"/>
      <c r="C140" s="34"/>
      <c r="D140" s="35"/>
      <c r="E140" s="36"/>
      <c r="F140" s="36"/>
      <c r="G140" s="37"/>
      <c r="H140" s="37"/>
      <c r="I140" s="37"/>
      <c r="J140" s="37"/>
      <c r="K140" s="38" t="str">
        <f aca="false">IF(OR($A140="",'Sales history'!$O140=0),"",'Sales history'!$R140)</f>
        <v/>
      </c>
      <c r="L140" s="38" t="str">
        <f aca="false">IF(OR($A140="",'Sales history'!$O140=0),"",'Sales history'!$S140)</f>
        <v/>
      </c>
      <c r="M140" s="39" t="str">
        <f aca="false">IF(AND($A140&lt;&gt;"",'Sales history'!$O140&gt;0,$E140&lt;&gt;""),ROUNDUP(Settings!$B$5*SQRT($E140*L140^2+K140^2*N($F140)^2),0),"")</f>
        <v/>
      </c>
      <c r="N140" s="39" t="str">
        <f aca="false">IF(AND($A140&lt;&gt;"",'Sales history'!$O140&gt;0,$E140&lt;&gt;""),ROUNDUP(K140*$E140+M140,0),"")</f>
        <v/>
      </c>
      <c r="O140" s="39" t="str">
        <f aca="false">IF($A140="","",N($G140)+N($H140))</f>
        <v/>
      </c>
      <c r="P140" s="40" t="str">
        <f aca="false">IF(AND(AND($A140&lt;&gt;"",'Sales history'!$O140&gt;0,$E140&lt;&gt;""),N(K140)&gt;0),MAX(0,N($G140))/K140,"")</f>
        <v/>
      </c>
      <c r="Q140" s="40" t="str">
        <f aca="false">IF(AND(AND($A140&lt;&gt;"",'Sales history'!$O140&gt;0,$E140&lt;&gt;""),N(K140)&gt;0),MAX(0,(O140-N140)/K140),"")</f>
        <v/>
      </c>
      <c r="R140" s="41" t="str">
        <f aca="false">IF($A140="","",IF('Sales history'!$O140=0,"Need sales history",IF($E140="","Need lead time",IF(K140=0,"No demand",IF(N($G140)&lt;=0,"Out of stock",IF(O140&lt;=N140,"Order now",IF(Q140&lt;=Settings!$B$7,"Order soon","OK")))))))</f>
        <v/>
      </c>
      <c r="S140" s="39" t="str">
        <f aca="false">IF(OR(R140="Out of stock",R140="Order now",R140="Order soon"),IF(N140+K140*Settings!$B$6-O140&lt;=0,0,IF(N($J140)&gt;0,CEILING(MAX(N140+K140*Settings!$B$6-O140,N($I140)),$J140),ROUNDUP(MAX(N140+K140*Settings!$B$6-O140,N($I140)),0))),"")</f>
        <v/>
      </c>
      <c r="T140" s="42" t="str">
        <f aca="false">IF(AND(ISNUMBER(S140),ISNUMBER($D140)),S140*$D140,"")</f>
        <v/>
      </c>
    </row>
    <row r="141" customFormat="false" ht="15" hidden="false" customHeight="false" outlineLevel="0" collapsed="false">
      <c r="A141" s="34"/>
      <c r="B141" s="34"/>
      <c r="C141" s="34"/>
      <c r="D141" s="35"/>
      <c r="E141" s="36"/>
      <c r="F141" s="36"/>
      <c r="G141" s="37"/>
      <c r="H141" s="37"/>
      <c r="I141" s="37"/>
      <c r="J141" s="37"/>
      <c r="K141" s="38" t="str">
        <f aca="false">IF(OR($A141="",'Sales history'!$O141=0),"",'Sales history'!$R141)</f>
        <v/>
      </c>
      <c r="L141" s="38" t="str">
        <f aca="false">IF(OR($A141="",'Sales history'!$O141=0),"",'Sales history'!$S141)</f>
        <v/>
      </c>
      <c r="M141" s="39" t="str">
        <f aca="false">IF(AND($A141&lt;&gt;"",'Sales history'!$O141&gt;0,$E141&lt;&gt;""),ROUNDUP(Settings!$B$5*SQRT($E141*L141^2+K141^2*N($F141)^2),0),"")</f>
        <v/>
      </c>
      <c r="N141" s="39" t="str">
        <f aca="false">IF(AND($A141&lt;&gt;"",'Sales history'!$O141&gt;0,$E141&lt;&gt;""),ROUNDUP(K141*$E141+M141,0),"")</f>
        <v/>
      </c>
      <c r="O141" s="39" t="str">
        <f aca="false">IF($A141="","",N($G141)+N($H141))</f>
        <v/>
      </c>
      <c r="P141" s="40" t="str">
        <f aca="false">IF(AND(AND($A141&lt;&gt;"",'Sales history'!$O141&gt;0,$E141&lt;&gt;""),N(K141)&gt;0),MAX(0,N($G141))/K141,"")</f>
        <v/>
      </c>
      <c r="Q141" s="40" t="str">
        <f aca="false">IF(AND(AND($A141&lt;&gt;"",'Sales history'!$O141&gt;0,$E141&lt;&gt;""),N(K141)&gt;0),MAX(0,(O141-N141)/K141),"")</f>
        <v/>
      </c>
      <c r="R141" s="41" t="str">
        <f aca="false">IF($A141="","",IF('Sales history'!$O141=0,"Need sales history",IF($E141="","Need lead time",IF(K141=0,"No demand",IF(N($G141)&lt;=0,"Out of stock",IF(O141&lt;=N141,"Order now",IF(Q141&lt;=Settings!$B$7,"Order soon","OK")))))))</f>
        <v/>
      </c>
      <c r="S141" s="39" t="str">
        <f aca="false">IF(OR(R141="Out of stock",R141="Order now",R141="Order soon"),IF(N141+K141*Settings!$B$6-O141&lt;=0,0,IF(N($J141)&gt;0,CEILING(MAX(N141+K141*Settings!$B$6-O141,N($I141)),$J141),ROUNDUP(MAX(N141+K141*Settings!$B$6-O141,N($I141)),0))),"")</f>
        <v/>
      </c>
      <c r="T141" s="42" t="str">
        <f aca="false">IF(AND(ISNUMBER(S141),ISNUMBER($D141)),S141*$D141,"")</f>
        <v/>
      </c>
    </row>
    <row r="142" customFormat="false" ht="15" hidden="false" customHeight="false" outlineLevel="0" collapsed="false">
      <c r="A142" s="34"/>
      <c r="B142" s="34"/>
      <c r="C142" s="34"/>
      <c r="D142" s="35"/>
      <c r="E142" s="36"/>
      <c r="F142" s="36"/>
      <c r="G142" s="37"/>
      <c r="H142" s="37"/>
      <c r="I142" s="37"/>
      <c r="J142" s="37"/>
      <c r="K142" s="38" t="str">
        <f aca="false">IF(OR($A142="",'Sales history'!$O142=0),"",'Sales history'!$R142)</f>
        <v/>
      </c>
      <c r="L142" s="38" t="str">
        <f aca="false">IF(OR($A142="",'Sales history'!$O142=0),"",'Sales history'!$S142)</f>
        <v/>
      </c>
      <c r="M142" s="39" t="str">
        <f aca="false">IF(AND($A142&lt;&gt;"",'Sales history'!$O142&gt;0,$E142&lt;&gt;""),ROUNDUP(Settings!$B$5*SQRT($E142*L142^2+K142^2*N($F142)^2),0),"")</f>
        <v/>
      </c>
      <c r="N142" s="39" t="str">
        <f aca="false">IF(AND($A142&lt;&gt;"",'Sales history'!$O142&gt;0,$E142&lt;&gt;""),ROUNDUP(K142*$E142+M142,0),"")</f>
        <v/>
      </c>
      <c r="O142" s="39" t="str">
        <f aca="false">IF($A142="","",N($G142)+N($H142))</f>
        <v/>
      </c>
      <c r="P142" s="40" t="str">
        <f aca="false">IF(AND(AND($A142&lt;&gt;"",'Sales history'!$O142&gt;0,$E142&lt;&gt;""),N(K142)&gt;0),MAX(0,N($G142))/K142,"")</f>
        <v/>
      </c>
      <c r="Q142" s="40" t="str">
        <f aca="false">IF(AND(AND($A142&lt;&gt;"",'Sales history'!$O142&gt;0,$E142&lt;&gt;""),N(K142)&gt;0),MAX(0,(O142-N142)/K142),"")</f>
        <v/>
      </c>
      <c r="R142" s="41" t="str">
        <f aca="false">IF($A142="","",IF('Sales history'!$O142=0,"Need sales history",IF($E142="","Need lead time",IF(K142=0,"No demand",IF(N($G142)&lt;=0,"Out of stock",IF(O142&lt;=N142,"Order now",IF(Q142&lt;=Settings!$B$7,"Order soon","OK")))))))</f>
        <v/>
      </c>
      <c r="S142" s="39" t="str">
        <f aca="false">IF(OR(R142="Out of stock",R142="Order now",R142="Order soon"),IF(N142+K142*Settings!$B$6-O142&lt;=0,0,IF(N($J142)&gt;0,CEILING(MAX(N142+K142*Settings!$B$6-O142,N($I142)),$J142),ROUNDUP(MAX(N142+K142*Settings!$B$6-O142,N($I142)),0))),"")</f>
        <v/>
      </c>
      <c r="T142" s="42" t="str">
        <f aca="false">IF(AND(ISNUMBER(S142),ISNUMBER($D142)),S142*$D142,"")</f>
        <v/>
      </c>
    </row>
    <row r="143" customFormat="false" ht="15" hidden="false" customHeight="false" outlineLevel="0" collapsed="false">
      <c r="A143" s="34"/>
      <c r="B143" s="34"/>
      <c r="C143" s="34"/>
      <c r="D143" s="35"/>
      <c r="E143" s="36"/>
      <c r="F143" s="36"/>
      <c r="G143" s="37"/>
      <c r="H143" s="37"/>
      <c r="I143" s="37"/>
      <c r="J143" s="37"/>
      <c r="K143" s="38" t="str">
        <f aca="false">IF(OR($A143="",'Sales history'!$O143=0),"",'Sales history'!$R143)</f>
        <v/>
      </c>
      <c r="L143" s="38" t="str">
        <f aca="false">IF(OR($A143="",'Sales history'!$O143=0),"",'Sales history'!$S143)</f>
        <v/>
      </c>
      <c r="M143" s="39" t="str">
        <f aca="false">IF(AND($A143&lt;&gt;"",'Sales history'!$O143&gt;0,$E143&lt;&gt;""),ROUNDUP(Settings!$B$5*SQRT($E143*L143^2+K143^2*N($F143)^2),0),"")</f>
        <v/>
      </c>
      <c r="N143" s="39" t="str">
        <f aca="false">IF(AND($A143&lt;&gt;"",'Sales history'!$O143&gt;0,$E143&lt;&gt;""),ROUNDUP(K143*$E143+M143,0),"")</f>
        <v/>
      </c>
      <c r="O143" s="39" t="str">
        <f aca="false">IF($A143="","",N($G143)+N($H143))</f>
        <v/>
      </c>
      <c r="P143" s="40" t="str">
        <f aca="false">IF(AND(AND($A143&lt;&gt;"",'Sales history'!$O143&gt;0,$E143&lt;&gt;""),N(K143)&gt;0),MAX(0,N($G143))/K143,"")</f>
        <v/>
      </c>
      <c r="Q143" s="40" t="str">
        <f aca="false">IF(AND(AND($A143&lt;&gt;"",'Sales history'!$O143&gt;0,$E143&lt;&gt;""),N(K143)&gt;0),MAX(0,(O143-N143)/K143),"")</f>
        <v/>
      </c>
      <c r="R143" s="41" t="str">
        <f aca="false">IF($A143="","",IF('Sales history'!$O143=0,"Need sales history",IF($E143="","Need lead time",IF(K143=0,"No demand",IF(N($G143)&lt;=0,"Out of stock",IF(O143&lt;=N143,"Order now",IF(Q143&lt;=Settings!$B$7,"Order soon","OK")))))))</f>
        <v/>
      </c>
      <c r="S143" s="39" t="str">
        <f aca="false">IF(OR(R143="Out of stock",R143="Order now",R143="Order soon"),IF(N143+K143*Settings!$B$6-O143&lt;=0,0,IF(N($J143)&gt;0,CEILING(MAX(N143+K143*Settings!$B$6-O143,N($I143)),$J143),ROUNDUP(MAX(N143+K143*Settings!$B$6-O143,N($I143)),0))),"")</f>
        <v/>
      </c>
      <c r="T143" s="42" t="str">
        <f aca="false">IF(AND(ISNUMBER(S143),ISNUMBER($D143)),S143*$D143,"")</f>
        <v/>
      </c>
    </row>
    <row r="144" customFormat="false" ht="15" hidden="false" customHeight="false" outlineLevel="0" collapsed="false">
      <c r="A144" s="34"/>
      <c r="B144" s="34"/>
      <c r="C144" s="34"/>
      <c r="D144" s="35"/>
      <c r="E144" s="36"/>
      <c r="F144" s="36"/>
      <c r="G144" s="37"/>
      <c r="H144" s="37"/>
      <c r="I144" s="37"/>
      <c r="J144" s="37"/>
      <c r="K144" s="38" t="str">
        <f aca="false">IF(OR($A144="",'Sales history'!$O144=0),"",'Sales history'!$R144)</f>
        <v/>
      </c>
      <c r="L144" s="38" t="str">
        <f aca="false">IF(OR($A144="",'Sales history'!$O144=0),"",'Sales history'!$S144)</f>
        <v/>
      </c>
      <c r="M144" s="39" t="str">
        <f aca="false">IF(AND($A144&lt;&gt;"",'Sales history'!$O144&gt;0,$E144&lt;&gt;""),ROUNDUP(Settings!$B$5*SQRT($E144*L144^2+K144^2*N($F144)^2),0),"")</f>
        <v/>
      </c>
      <c r="N144" s="39" t="str">
        <f aca="false">IF(AND($A144&lt;&gt;"",'Sales history'!$O144&gt;0,$E144&lt;&gt;""),ROUNDUP(K144*$E144+M144,0),"")</f>
        <v/>
      </c>
      <c r="O144" s="39" t="str">
        <f aca="false">IF($A144="","",N($G144)+N($H144))</f>
        <v/>
      </c>
      <c r="P144" s="40" t="str">
        <f aca="false">IF(AND(AND($A144&lt;&gt;"",'Sales history'!$O144&gt;0,$E144&lt;&gt;""),N(K144)&gt;0),MAX(0,N($G144))/K144,"")</f>
        <v/>
      </c>
      <c r="Q144" s="40" t="str">
        <f aca="false">IF(AND(AND($A144&lt;&gt;"",'Sales history'!$O144&gt;0,$E144&lt;&gt;""),N(K144)&gt;0),MAX(0,(O144-N144)/K144),"")</f>
        <v/>
      </c>
      <c r="R144" s="41" t="str">
        <f aca="false">IF($A144="","",IF('Sales history'!$O144=0,"Need sales history",IF($E144="","Need lead time",IF(K144=0,"No demand",IF(N($G144)&lt;=0,"Out of stock",IF(O144&lt;=N144,"Order now",IF(Q144&lt;=Settings!$B$7,"Order soon","OK")))))))</f>
        <v/>
      </c>
      <c r="S144" s="39" t="str">
        <f aca="false">IF(OR(R144="Out of stock",R144="Order now",R144="Order soon"),IF(N144+K144*Settings!$B$6-O144&lt;=0,0,IF(N($J144)&gt;0,CEILING(MAX(N144+K144*Settings!$B$6-O144,N($I144)),$J144),ROUNDUP(MAX(N144+K144*Settings!$B$6-O144,N($I144)),0))),"")</f>
        <v/>
      </c>
      <c r="T144" s="42" t="str">
        <f aca="false">IF(AND(ISNUMBER(S144),ISNUMBER($D144)),S144*$D144,"")</f>
        <v/>
      </c>
    </row>
    <row r="145" customFormat="false" ht="15" hidden="false" customHeight="false" outlineLevel="0" collapsed="false">
      <c r="A145" s="34"/>
      <c r="B145" s="34"/>
      <c r="C145" s="34"/>
      <c r="D145" s="35"/>
      <c r="E145" s="36"/>
      <c r="F145" s="36"/>
      <c r="G145" s="37"/>
      <c r="H145" s="37"/>
      <c r="I145" s="37"/>
      <c r="J145" s="37"/>
      <c r="K145" s="38" t="str">
        <f aca="false">IF(OR($A145="",'Sales history'!$O145=0),"",'Sales history'!$R145)</f>
        <v/>
      </c>
      <c r="L145" s="38" t="str">
        <f aca="false">IF(OR($A145="",'Sales history'!$O145=0),"",'Sales history'!$S145)</f>
        <v/>
      </c>
      <c r="M145" s="39" t="str">
        <f aca="false">IF(AND($A145&lt;&gt;"",'Sales history'!$O145&gt;0,$E145&lt;&gt;""),ROUNDUP(Settings!$B$5*SQRT($E145*L145^2+K145^2*N($F145)^2),0),"")</f>
        <v/>
      </c>
      <c r="N145" s="39" t="str">
        <f aca="false">IF(AND($A145&lt;&gt;"",'Sales history'!$O145&gt;0,$E145&lt;&gt;""),ROUNDUP(K145*$E145+M145,0),"")</f>
        <v/>
      </c>
      <c r="O145" s="39" t="str">
        <f aca="false">IF($A145="","",N($G145)+N($H145))</f>
        <v/>
      </c>
      <c r="P145" s="40" t="str">
        <f aca="false">IF(AND(AND($A145&lt;&gt;"",'Sales history'!$O145&gt;0,$E145&lt;&gt;""),N(K145)&gt;0),MAX(0,N($G145))/K145,"")</f>
        <v/>
      </c>
      <c r="Q145" s="40" t="str">
        <f aca="false">IF(AND(AND($A145&lt;&gt;"",'Sales history'!$O145&gt;0,$E145&lt;&gt;""),N(K145)&gt;0),MAX(0,(O145-N145)/K145),"")</f>
        <v/>
      </c>
      <c r="R145" s="41" t="str">
        <f aca="false">IF($A145="","",IF('Sales history'!$O145=0,"Need sales history",IF($E145="","Need lead time",IF(K145=0,"No demand",IF(N($G145)&lt;=0,"Out of stock",IF(O145&lt;=N145,"Order now",IF(Q145&lt;=Settings!$B$7,"Order soon","OK")))))))</f>
        <v/>
      </c>
      <c r="S145" s="39" t="str">
        <f aca="false">IF(OR(R145="Out of stock",R145="Order now",R145="Order soon"),IF(N145+K145*Settings!$B$6-O145&lt;=0,0,IF(N($J145)&gt;0,CEILING(MAX(N145+K145*Settings!$B$6-O145,N($I145)),$J145),ROUNDUP(MAX(N145+K145*Settings!$B$6-O145,N($I145)),0))),"")</f>
        <v/>
      </c>
      <c r="T145" s="42" t="str">
        <f aca="false">IF(AND(ISNUMBER(S145),ISNUMBER($D145)),S145*$D145,"")</f>
        <v/>
      </c>
    </row>
    <row r="146" customFormat="false" ht="15" hidden="false" customHeight="false" outlineLevel="0" collapsed="false">
      <c r="A146" s="34"/>
      <c r="B146" s="34"/>
      <c r="C146" s="34"/>
      <c r="D146" s="35"/>
      <c r="E146" s="36"/>
      <c r="F146" s="36"/>
      <c r="G146" s="37"/>
      <c r="H146" s="37"/>
      <c r="I146" s="37"/>
      <c r="J146" s="37"/>
      <c r="K146" s="38" t="str">
        <f aca="false">IF(OR($A146="",'Sales history'!$O146=0),"",'Sales history'!$R146)</f>
        <v/>
      </c>
      <c r="L146" s="38" t="str">
        <f aca="false">IF(OR($A146="",'Sales history'!$O146=0),"",'Sales history'!$S146)</f>
        <v/>
      </c>
      <c r="M146" s="39" t="str">
        <f aca="false">IF(AND($A146&lt;&gt;"",'Sales history'!$O146&gt;0,$E146&lt;&gt;""),ROUNDUP(Settings!$B$5*SQRT($E146*L146^2+K146^2*N($F146)^2),0),"")</f>
        <v/>
      </c>
      <c r="N146" s="39" t="str">
        <f aca="false">IF(AND($A146&lt;&gt;"",'Sales history'!$O146&gt;0,$E146&lt;&gt;""),ROUNDUP(K146*$E146+M146,0),"")</f>
        <v/>
      </c>
      <c r="O146" s="39" t="str">
        <f aca="false">IF($A146="","",N($G146)+N($H146))</f>
        <v/>
      </c>
      <c r="P146" s="40" t="str">
        <f aca="false">IF(AND(AND($A146&lt;&gt;"",'Sales history'!$O146&gt;0,$E146&lt;&gt;""),N(K146)&gt;0),MAX(0,N($G146))/K146,"")</f>
        <v/>
      </c>
      <c r="Q146" s="40" t="str">
        <f aca="false">IF(AND(AND($A146&lt;&gt;"",'Sales history'!$O146&gt;0,$E146&lt;&gt;""),N(K146)&gt;0),MAX(0,(O146-N146)/K146),"")</f>
        <v/>
      </c>
      <c r="R146" s="41" t="str">
        <f aca="false">IF($A146="","",IF('Sales history'!$O146=0,"Need sales history",IF($E146="","Need lead time",IF(K146=0,"No demand",IF(N($G146)&lt;=0,"Out of stock",IF(O146&lt;=N146,"Order now",IF(Q146&lt;=Settings!$B$7,"Order soon","OK")))))))</f>
        <v/>
      </c>
      <c r="S146" s="39" t="str">
        <f aca="false">IF(OR(R146="Out of stock",R146="Order now",R146="Order soon"),IF(N146+K146*Settings!$B$6-O146&lt;=0,0,IF(N($J146)&gt;0,CEILING(MAX(N146+K146*Settings!$B$6-O146,N($I146)),$J146),ROUNDUP(MAX(N146+K146*Settings!$B$6-O146,N($I146)),0))),"")</f>
        <v/>
      </c>
      <c r="T146" s="42" t="str">
        <f aca="false">IF(AND(ISNUMBER(S146),ISNUMBER($D146)),S146*$D146,"")</f>
        <v/>
      </c>
    </row>
    <row r="147" customFormat="false" ht="15" hidden="false" customHeight="false" outlineLevel="0" collapsed="false">
      <c r="A147" s="34"/>
      <c r="B147" s="34"/>
      <c r="C147" s="34"/>
      <c r="D147" s="35"/>
      <c r="E147" s="36"/>
      <c r="F147" s="36"/>
      <c r="G147" s="37"/>
      <c r="H147" s="37"/>
      <c r="I147" s="37"/>
      <c r="J147" s="37"/>
      <c r="K147" s="38" t="str">
        <f aca="false">IF(OR($A147="",'Sales history'!$O147=0),"",'Sales history'!$R147)</f>
        <v/>
      </c>
      <c r="L147" s="38" t="str">
        <f aca="false">IF(OR($A147="",'Sales history'!$O147=0),"",'Sales history'!$S147)</f>
        <v/>
      </c>
      <c r="M147" s="39" t="str">
        <f aca="false">IF(AND($A147&lt;&gt;"",'Sales history'!$O147&gt;0,$E147&lt;&gt;""),ROUNDUP(Settings!$B$5*SQRT($E147*L147^2+K147^2*N($F147)^2),0),"")</f>
        <v/>
      </c>
      <c r="N147" s="39" t="str">
        <f aca="false">IF(AND($A147&lt;&gt;"",'Sales history'!$O147&gt;0,$E147&lt;&gt;""),ROUNDUP(K147*$E147+M147,0),"")</f>
        <v/>
      </c>
      <c r="O147" s="39" t="str">
        <f aca="false">IF($A147="","",N($G147)+N($H147))</f>
        <v/>
      </c>
      <c r="P147" s="40" t="str">
        <f aca="false">IF(AND(AND($A147&lt;&gt;"",'Sales history'!$O147&gt;0,$E147&lt;&gt;""),N(K147)&gt;0),MAX(0,N($G147))/K147,"")</f>
        <v/>
      </c>
      <c r="Q147" s="40" t="str">
        <f aca="false">IF(AND(AND($A147&lt;&gt;"",'Sales history'!$O147&gt;0,$E147&lt;&gt;""),N(K147)&gt;0),MAX(0,(O147-N147)/K147),"")</f>
        <v/>
      </c>
      <c r="R147" s="41" t="str">
        <f aca="false">IF($A147="","",IF('Sales history'!$O147=0,"Need sales history",IF($E147="","Need lead time",IF(K147=0,"No demand",IF(N($G147)&lt;=0,"Out of stock",IF(O147&lt;=N147,"Order now",IF(Q147&lt;=Settings!$B$7,"Order soon","OK")))))))</f>
        <v/>
      </c>
      <c r="S147" s="39" t="str">
        <f aca="false">IF(OR(R147="Out of stock",R147="Order now",R147="Order soon"),IF(N147+K147*Settings!$B$6-O147&lt;=0,0,IF(N($J147)&gt;0,CEILING(MAX(N147+K147*Settings!$B$6-O147,N($I147)),$J147),ROUNDUP(MAX(N147+K147*Settings!$B$6-O147,N($I147)),0))),"")</f>
        <v/>
      </c>
      <c r="T147" s="42" t="str">
        <f aca="false">IF(AND(ISNUMBER(S147),ISNUMBER($D147)),S147*$D147,"")</f>
        <v/>
      </c>
    </row>
    <row r="148" customFormat="false" ht="15" hidden="false" customHeight="false" outlineLevel="0" collapsed="false">
      <c r="A148" s="34"/>
      <c r="B148" s="34"/>
      <c r="C148" s="34"/>
      <c r="D148" s="35"/>
      <c r="E148" s="36"/>
      <c r="F148" s="36"/>
      <c r="G148" s="37"/>
      <c r="H148" s="37"/>
      <c r="I148" s="37"/>
      <c r="J148" s="37"/>
      <c r="K148" s="38" t="str">
        <f aca="false">IF(OR($A148="",'Sales history'!$O148=0),"",'Sales history'!$R148)</f>
        <v/>
      </c>
      <c r="L148" s="38" t="str">
        <f aca="false">IF(OR($A148="",'Sales history'!$O148=0),"",'Sales history'!$S148)</f>
        <v/>
      </c>
      <c r="M148" s="39" t="str">
        <f aca="false">IF(AND($A148&lt;&gt;"",'Sales history'!$O148&gt;0,$E148&lt;&gt;""),ROUNDUP(Settings!$B$5*SQRT($E148*L148^2+K148^2*N($F148)^2),0),"")</f>
        <v/>
      </c>
      <c r="N148" s="39" t="str">
        <f aca="false">IF(AND($A148&lt;&gt;"",'Sales history'!$O148&gt;0,$E148&lt;&gt;""),ROUNDUP(K148*$E148+M148,0),"")</f>
        <v/>
      </c>
      <c r="O148" s="39" t="str">
        <f aca="false">IF($A148="","",N($G148)+N($H148))</f>
        <v/>
      </c>
      <c r="P148" s="40" t="str">
        <f aca="false">IF(AND(AND($A148&lt;&gt;"",'Sales history'!$O148&gt;0,$E148&lt;&gt;""),N(K148)&gt;0),MAX(0,N($G148))/K148,"")</f>
        <v/>
      </c>
      <c r="Q148" s="40" t="str">
        <f aca="false">IF(AND(AND($A148&lt;&gt;"",'Sales history'!$O148&gt;0,$E148&lt;&gt;""),N(K148)&gt;0),MAX(0,(O148-N148)/K148),"")</f>
        <v/>
      </c>
      <c r="R148" s="41" t="str">
        <f aca="false">IF($A148="","",IF('Sales history'!$O148=0,"Need sales history",IF($E148="","Need lead time",IF(K148=0,"No demand",IF(N($G148)&lt;=0,"Out of stock",IF(O148&lt;=N148,"Order now",IF(Q148&lt;=Settings!$B$7,"Order soon","OK")))))))</f>
        <v/>
      </c>
      <c r="S148" s="39" t="str">
        <f aca="false">IF(OR(R148="Out of stock",R148="Order now",R148="Order soon"),IF(N148+K148*Settings!$B$6-O148&lt;=0,0,IF(N($J148)&gt;0,CEILING(MAX(N148+K148*Settings!$B$6-O148,N($I148)),$J148),ROUNDUP(MAX(N148+K148*Settings!$B$6-O148,N($I148)),0))),"")</f>
        <v/>
      </c>
      <c r="T148" s="42" t="str">
        <f aca="false">IF(AND(ISNUMBER(S148),ISNUMBER($D148)),S148*$D148,"")</f>
        <v/>
      </c>
    </row>
    <row r="149" customFormat="false" ht="15" hidden="false" customHeight="false" outlineLevel="0" collapsed="false">
      <c r="A149" s="34"/>
      <c r="B149" s="34"/>
      <c r="C149" s="34"/>
      <c r="D149" s="35"/>
      <c r="E149" s="36"/>
      <c r="F149" s="36"/>
      <c r="G149" s="37"/>
      <c r="H149" s="37"/>
      <c r="I149" s="37"/>
      <c r="J149" s="37"/>
      <c r="K149" s="38" t="str">
        <f aca="false">IF(OR($A149="",'Sales history'!$O149=0),"",'Sales history'!$R149)</f>
        <v/>
      </c>
      <c r="L149" s="38" t="str">
        <f aca="false">IF(OR($A149="",'Sales history'!$O149=0),"",'Sales history'!$S149)</f>
        <v/>
      </c>
      <c r="M149" s="39" t="str">
        <f aca="false">IF(AND($A149&lt;&gt;"",'Sales history'!$O149&gt;0,$E149&lt;&gt;""),ROUNDUP(Settings!$B$5*SQRT($E149*L149^2+K149^2*N($F149)^2),0),"")</f>
        <v/>
      </c>
      <c r="N149" s="39" t="str">
        <f aca="false">IF(AND($A149&lt;&gt;"",'Sales history'!$O149&gt;0,$E149&lt;&gt;""),ROUNDUP(K149*$E149+M149,0),"")</f>
        <v/>
      </c>
      <c r="O149" s="39" t="str">
        <f aca="false">IF($A149="","",N($G149)+N($H149))</f>
        <v/>
      </c>
      <c r="P149" s="40" t="str">
        <f aca="false">IF(AND(AND($A149&lt;&gt;"",'Sales history'!$O149&gt;0,$E149&lt;&gt;""),N(K149)&gt;0),MAX(0,N($G149))/K149,"")</f>
        <v/>
      </c>
      <c r="Q149" s="40" t="str">
        <f aca="false">IF(AND(AND($A149&lt;&gt;"",'Sales history'!$O149&gt;0,$E149&lt;&gt;""),N(K149)&gt;0),MAX(0,(O149-N149)/K149),"")</f>
        <v/>
      </c>
      <c r="R149" s="41" t="str">
        <f aca="false">IF($A149="","",IF('Sales history'!$O149=0,"Need sales history",IF($E149="","Need lead time",IF(K149=0,"No demand",IF(N($G149)&lt;=0,"Out of stock",IF(O149&lt;=N149,"Order now",IF(Q149&lt;=Settings!$B$7,"Order soon","OK")))))))</f>
        <v/>
      </c>
      <c r="S149" s="39" t="str">
        <f aca="false">IF(OR(R149="Out of stock",R149="Order now",R149="Order soon"),IF(N149+K149*Settings!$B$6-O149&lt;=0,0,IF(N($J149)&gt;0,CEILING(MAX(N149+K149*Settings!$B$6-O149,N($I149)),$J149),ROUNDUP(MAX(N149+K149*Settings!$B$6-O149,N($I149)),0))),"")</f>
        <v/>
      </c>
      <c r="T149" s="42" t="str">
        <f aca="false">IF(AND(ISNUMBER(S149),ISNUMBER($D149)),S149*$D149,"")</f>
        <v/>
      </c>
    </row>
    <row r="150" customFormat="false" ht="15" hidden="false" customHeight="false" outlineLevel="0" collapsed="false">
      <c r="A150" s="34"/>
      <c r="B150" s="34"/>
      <c r="C150" s="34"/>
      <c r="D150" s="35"/>
      <c r="E150" s="36"/>
      <c r="F150" s="36"/>
      <c r="G150" s="37"/>
      <c r="H150" s="37"/>
      <c r="I150" s="37"/>
      <c r="J150" s="37"/>
      <c r="K150" s="38" t="str">
        <f aca="false">IF(OR($A150="",'Sales history'!$O150=0),"",'Sales history'!$R150)</f>
        <v/>
      </c>
      <c r="L150" s="38" t="str">
        <f aca="false">IF(OR($A150="",'Sales history'!$O150=0),"",'Sales history'!$S150)</f>
        <v/>
      </c>
      <c r="M150" s="39" t="str">
        <f aca="false">IF(AND($A150&lt;&gt;"",'Sales history'!$O150&gt;0,$E150&lt;&gt;""),ROUNDUP(Settings!$B$5*SQRT($E150*L150^2+K150^2*N($F150)^2),0),"")</f>
        <v/>
      </c>
      <c r="N150" s="39" t="str">
        <f aca="false">IF(AND($A150&lt;&gt;"",'Sales history'!$O150&gt;0,$E150&lt;&gt;""),ROUNDUP(K150*$E150+M150,0),"")</f>
        <v/>
      </c>
      <c r="O150" s="39" t="str">
        <f aca="false">IF($A150="","",N($G150)+N($H150))</f>
        <v/>
      </c>
      <c r="P150" s="40" t="str">
        <f aca="false">IF(AND(AND($A150&lt;&gt;"",'Sales history'!$O150&gt;0,$E150&lt;&gt;""),N(K150)&gt;0),MAX(0,N($G150))/K150,"")</f>
        <v/>
      </c>
      <c r="Q150" s="40" t="str">
        <f aca="false">IF(AND(AND($A150&lt;&gt;"",'Sales history'!$O150&gt;0,$E150&lt;&gt;""),N(K150)&gt;0),MAX(0,(O150-N150)/K150),"")</f>
        <v/>
      </c>
      <c r="R150" s="41" t="str">
        <f aca="false">IF($A150="","",IF('Sales history'!$O150=0,"Need sales history",IF($E150="","Need lead time",IF(K150=0,"No demand",IF(N($G150)&lt;=0,"Out of stock",IF(O150&lt;=N150,"Order now",IF(Q150&lt;=Settings!$B$7,"Order soon","OK")))))))</f>
        <v/>
      </c>
      <c r="S150" s="39" t="str">
        <f aca="false">IF(OR(R150="Out of stock",R150="Order now",R150="Order soon"),IF(N150+K150*Settings!$B$6-O150&lt;=0,0,IF(N($J150)&gt;0,CEILING(MAX(N150+K150*Settings!$B$6-O150,N($I150)),$J150),ROUNDUP(MAX(N150+K150*Settings!$B$6-O150,N($I150)),0))),"")</f>
        <v/>
      </c>
      <c r="T150" s="42" t="str">
        <f aca="false">IF(AND(ISNUMBER(S150),ISNUMBER($D150)),S150*$D150,"")</f>
        <v/>
      </c>
    </row>
    <row r="151" customFormat="false" ht="15" hidden="false" customHeight="false" outlineLevel="0" collapsed="false">
      <c r="A151" s="34"/>
      <c r="B151" s="34"/>
      <c r="C151" s="34"/>
      <c r="D151" s="35"/>
      <c r="E151" s="36"/>
      <c r="F151" s="36"/>
      <c r="G151" s="37"/>
      <c r="H151" s="37"/>
      <c r="I151" s="37"/>
      <c r="J151" s="37"/>
      <c r="K151" s="38" t="str">
        <f aca="false">IF(OR($A151="",'Sales history'!$O151=0),"",'Sales history'!$R151)</f>
        <v/>
      </c>
      <c r="L151" s="38" t="str">
        <f aca="false">IF(OR($A151="",'Sales history'!$O151=0),"",'Sales history'!$S151)</f>
        <v/>
      </c>
      <c r="M151" s="39" t="str">
        <f aca="false">IF(AND($A151&lt;&gt;"",'Sales history'!$O151&gt;0,$E151&lt;&gt;""),ROUNDUP(Settings!$B$5*SQRT($E151*L151^2+K151^2*N($F151)^2),0),"")</f>
        <v/>
      </c>
      <c r="N151" s="39" t="str">
        <f aca="false">IF(AND($A151&lt;&gt;"",'Sales history'!$O151&gt;0,$E151&lt;&gt;""),ROUNDUP(K151*$E151+M151,0),"")</f>
        <v/>
      </c>
      <c r="O151" s="39" t="str">
        <f aca="false">IF($A151="","",N($G151)+N($H151))</f>
        <v/>
      </c>
      <c r="P151" s="40" t="str">
        <f aca="false">IF(AND(AND($A151&lt;&gt;"",'Sales history'!$O151&gt;0,$E151&lt;&gt;""),N(K151)&gt;0),MAX(0,N($G151))/K151,"")</f>
        <v/>
      </c>
      <c r="Q151" s="40" t="str">
        <f aca="false">IF(AND(AND($A151&lt;&gt;"",'Sales history'!$O151&gt;0,$E151&lt;&gt;""),N(K151)&gt;0),MAX(0,(O151-N151)/K151),"")</f>
        <v/>
      </c>
      <c r="R151" s="41" t="str">
        <f aca="false">IF($A151="","",IF('Sales history'!$O151=0,"Need sales history",IF($E151="","Need lead time",IF(K151=0,"No demand",IF(N($G151)&lt;=0,"Out of stock",IF(O151&lt;=N151,"Order now",IF(Q151&lt;=Settings!$B$7,"Order soon","OK")))))))</f>
        <v/>
      </c>
      <c r="S151" s="39" t="str">
        <f aca="false">IF(OR(R151="Out of stock",R151="Order now",R151="Order soon"),IF(N151+K151*Settings!$B$6-O151&lt;=0,0,IF(N($J151)&gt;0,CEILING(MAX(N151+K151*Settings!$B$6-O151,N($I151)),$J151),ROUNDUP(MAX(N151+K151*Settings!$B$6-O151,N($I151)),0))),"")</f>
        <v/>
      </c>
      <c r="T151" s="42" t="str">
        <f aca="false">IF(AND(ISNUMBER(S151),ISNUMBER($D151)),S151*$D151,"")</f>
        <v/>
      </c>
    </row>
    <row r="152" customFormat="false" ht="15" hidden="false" customHeight="false" outlineLevel="0" collapsed="false">
      <c r="A152" s="34"/>
      <c r="B152" s="34"/>
      <c r="C152" s="34"/>
      <c r="D152" s="35"/>
      <c r="E152" s="36"/>
      <c r="F152" s="36"/>
      <c r="G152" s="37"/>
      <c r="H152" s="37"/>
      <c r="I152" s="37"/>
      <c r="J152" s="37"/>
      <c r="K152" s="38" t="str">
        <f aca="false">IF(OR($A152="",'Sales history'!$O152=0),"",'Sales history'!$R152)</f>
        <v/>
      </c>
      <c r="L152" s="38" t="str">
        <f aca="false">IF(OR($A152="",'Sales history'!$O152=0),"",'Sales history'!$S152)</f>
        <v/>
      </c>
      <c r="M152" s="39" t="str">
        <f aca="false">IF(AND($A152&lt;&gt;"",'Sales history'!$O152&gt;0,$E152&lt;&gt;""),ROUNDUP(Settings!$B$5*SQRT($E152*L152^2+K152^2*N($F152)^2),0),"")</f>
        <v/>
      </c>
      <c r="N152" s="39" t="str">
        <f aca="false">IF(AND($A152&lt;&gt;"",'Sales history'!$O152&gt;0,$E152&lt;&gt;""),ROUNDUP(K152*$E152+M152,0),"")</f>
        <v/>
      </c>
      <c r="O152" s="39" t="str">
        <f aca="false">IF($A152="","",N($G152)+N($H152))</f>
        <v/>
      </c>
      <c r="P152" s="40" t="str">
        <f aca="false">IF(AND(AND($A152&lt;&gt;"",'Sales history'!$O152&gt;0,$E152&lt;&gt;""),N(K152)&gt;0),MAX(0,N($G152))/K152,"")</f>
        <v/>
      </c>
      <c r="Q152" s="40" t="str">
        <f aca="false">IF(AND(AND($A152&lt;&gt;"",'Sales history'!$O152&gt;0,$E152&lt;&gt;""),N(K152)&gt;0),MAX(0,(O152-N152)/K152),"")</f>
        <v/>
      </c>
      <c r="R152" s="41" t="str">
        <f aca="false">IF($A152="","",IF('Sales history'!$O152=0,"Need sales history",IF($E152="","Need lead time",IF(K152=0,"No demand",IF(N($G152)&lt;=0,"Out of stock",IF(O152&lt;=N152,"Order now",IF(Q152&lt;=Settings!$B$7,"Order soon","OK")))))))</f>
        <v/>
      </c>
      <c r="S152" s="39" t="str">
        <f aca="false">IF(OR(R152="Out of stock",R152="Order now",R152="Order soon"),IF(N152+K152*Settings!$B$6-O152&lt;=0,0,IF(N($J152)&gt;0,CEILING(MAX(N152+K152*Settings!$B$6-O152,N($I152)),$J152),ROUNDUP(MAX(N152+K152*Settings!$B$6-O152,N($I152)),0))),"")</f>
        <v/>
      </c>
      <c r="T152" s="42" t="str">
        <f aca="false">IF(AND(ISNUMBER(S152),ISNUMBER($D152)),S152*$D152,"")</f>
        <v/>
      </c>
    </row>
    <row r="153" customFormat="false" ht="15" hidden="false" customHeight="false" outlineLevel="0" collapsed="false">
      <c r="A153" s="34"/>
      <c r="B153" s="34"/>
      <c r="C153" s="34"/>
      <c r="D153" s="35"/>
      <c r="E153" s="36"/>
      <c r="F153" s="36"/>
      <c r="G153" s="37"/>
      <c r="H153" s="37"/>
      <c r="I153" s="37"/>
      <c r="J153" s="37"/>
      <c r="K153" s="38" t="str">
        <f aca="false">IF(OR($A153="",'Sales history'!$O153=0),"",'Sales history'!$R153)</f>
        <v/>
      </c>
      <c r="L153" s="38" t="str">
        <f aca="false">IF(OR($A153="",'Sales history'!$O153=0),"",'Sales history'!$S153)</f>
        <v/>
      </c>
      <c r="M153" s="39" t="str">
        <f aca="false">IF(AND($A153&lt;&gt;"",'Sales history'!$O153&gt;0,$E153&lt;&gt;""),ROUNDUP(Settings!$B$5*SQRT($E153*L153^2+K153^2*N($F153)^2),0),"")</f>
        <v/>
      </c>
      <c r="N153" s="39" t="str">
        <f aca="false">IF(AND($A153&lt;&gt;"",'Sales history'!$O153&gt;0,$E153&lt;&gt;""),ROUNDUP(K153*$E153+M153,0),"")</f>
        <v/>
      </c>
      <c r="O153" s="39" t="str">
        <f aca="false">IF($A153="","",N($G153)+N($H153))</f>
        <v/>
      </c>
      <c r="P153" s="40" t="str">
        <f aca="false">IF(AND(AND($A153&lt;&gt;"",'Sales history'!$O153&gt;0,$E153&lt;&gt;""),N(K153)&gt;0),MAX(0,N($G153))/K153,"")</f>
        <v/>
      </c>
      <c r="Q153" s="40" t="str">
        <f aca="false">IF(AND(AND($A153&lt;&gt;"",'Sales history'!$O153&gt;0,$E153&lt;&gt;""),N(K153)&gt;0),MAX(0,(O153-N153)/K153),"")</f>
        <v/>
      </c>
      <c r="R153" s="41" t="str">
        <f aca="false">IF($A153="","",IF('Sales history'!$O153=0,"Need sales history",IF($E153="","Need lead time",IF(K153=0,"No demand",IF(N($G153)&lt;=0,"Out of stock",IF(O153&lt;=N153,"Order now",IF(Q153&lt;=Settings!$B$7,"Order soon","OK")))))))</f>
        <v/>
      </c>
      <c r="S153" s="39" t="str">
        <f aca="false">IF(OR(R153="Out of stock",R153="Order now",R153="Order soon"),IF(N153+K153*Settings!$B$6-O153&lt;=0,0,IF(N($J153)&gt;0,CEILING(MAX(N153+K153*Settings!$B$6-O153,N($I153)),$J153),ROUNDUP(MAX(N153+K153*Settings!$B$6-O153,N($I153)),0))),"")</f>
        <v/>
      </c>
      <c r="T153" s="42" t="str">
        <f aca="false">IF(AND(ISNUMBER(S153),ISNUMBER($D153)),S153*$D153,"")</f>
        <v/>
      </c>
    </row>
    <row r="154" customFormat="false" ht="15" hidden="false" customHeight="false" outlineLevel="0" collapsed="false">
      <c r="A154" s="34"/>
      <c r="B154" s="34"/>
      <c r="C154" s="34"/>
      <c r="D154" s="35"/>
      <c r="E154" s="36"/>
      <c r="F154" s="36"/>
      <c r="G154" s="37"/>
      <c r="H154" s="37"/>
      <c r="I154" s="37"/>
      <c r="J154" s="37"/>
      <c r="K154" s="38" t="str">
        <f aca="false">IF(OR($A154="",'Sales history'!$O154=0),"",'Sales history'!$R154)</f>
        <v/>
      </c>
      <c r="L154" s="38" t="str">
        <f aca="false">IF(OR($A154="",'Sales history'!$O154=0),"",'Sales history'!$S154)</f>
        <v/>
      </c>
      <c r="M154" s="39" t="str">
        <f aca="false">IF(AND($A154&lt;&gt;"",'Sales history'!$O154&gt;0,$E154&lt;&gt;""),ROUNDUP(Settings!$B$5*SQRT($E154*L154^2+K154^2*N($F154)^2),0),"")</f>
        <v/>
      </c>
      <c r="N154" s="39" t="str">
        <f aca="false">IF(AND($A154&lt;&gt;"",'Sales history'!$O154&gt;0,$E154&lt;&gt;""),ROUNDUP(K154*$E154+M154,0),"")</f>
        <v/>
      </c>
      <c r="O154" s="39" t="str">
        <f aca="false">IF($A154="","",N($G154)+N($H154))</f>
        <v/>
      </c>
      <c r="P154" s="40" t="str">
        <f aca="false">IF(AND(AND($A154&lt;&gt;"",'Sales history'!$O154&gt;0,$E154&lt;&gt;""),N(K154)&gt;0),MAX(0,N($G154))/K154,"")</f>
        <v/>
      </c>
      <c r="Q154" s="40" t="str">
        <f aca="false">IF(AND(AND($A154&lt;&gt;"",'Sales history'!$O154&gt;0,$E154&lt;&gt;""),N(K154)&gt;0),MAX(0,(O154-N154)/K154),"")</f>
        <v/>
      </c>
      <c r="R154" s="41" t="str">
        <f aca="false">IF($A154="","",IF('Sales history'!$O154=0,"Need sales history",IF($E154="","Need lead time",IF(K154=0,"No demand",IF(N($G154)&lt;=0,"Out of stock",IF(O154&lt;=N154,"Order now",IF(Q154&lt;=Settings!$B$7,"Order soon","OK")))))))</f>
        <v/>
      </c>
      <c r="S154" s="39" t="str">
        <f aca="false">IF(OR(R154="Out of stock",R154="Order now",R154="Order soon"),IF(N154+K154*Settings!$B$6-O154&lt;=0,0,IF(N($J154)&gt;0,CEILING(MAX(N154+K154*Settings!$B$6-O154,N($I154)),$J154),ROUNDUP(MAX(N154+K154*Settings!$B$6-O154,N($I154)),0))),"")</f>
        <v/>
      </c>
      <c r="T154" s="42" t="str">
        <f aca="false">IF(AND(ISNUMBER(S154),ISNUMBER($D154)),S154*$D154,"")</f>
        <v/>
      </c>
    </row>
    <row r="155" customFormat="false" ht="15" hidden="false" customHeight="false" outlineLevel="0" collapsed="false">
      <c r="A155" s="34"/>
      <c r="B155" s="34"/>
      <c r="C155" s="34"/>
      <c r="D155" s="35"/>
      <c r="E155" s="36"/>
      <c r="F155" s="36"/>
      <c r="G155" s="37"/>
      <c r="H155" s="37"/>
      <c r="I155" s="37"/>
      <c r="J155" s="37"/>
      <c r="K155" s="38" t="str">
        <f aca="false">IF(OR($A155="",'Sales history'!$O155=0),"",'Sales history'!$R155)</f>
        <v/>
      </c>
      <c r="L155" s="38" t="str">
        <f aca="false">IF(OR($A155="",'Sales history'!$O155=0),"",'Sales history'!$S155)</f>
        <v/>
      </c>
      <c r="M155" s="39" t="str">
        <f aca="false">IF(AND($A155&lt;&gt;"",'Sales history'!$O155&gt;0,$E155&lt;&gt;""),ROUNDUP(Settings!$B$5*SQRT($E155*L155^2+K155^2*N($F155)^2),0),"")</f>
        <v/>
      </c>
      <c r="N155" s="39" t="str">
        <f aca="false">IF(AND($A155&lt;&gt;"",'Sales history'!$O155&gt;0,$E155&lt;&gt;""),ROUNDUP(K155*$E155+M155,0),"")</f>
        <v/>
      </c>
      <c r="O155" s="39" t="str">
        <f aca="false">IF($A155="","",N($G155)+N($H155))</f>
        <v/>
      </c>
      <c r="P155" s="40" t="str">
        <f aca="false">IF(AND(AND($A155&lt;&gt;"",'Sales history'!$O155&gt;0,$E155&lt;&gt;""),N(K155)&gt;0),MAX(0,N($G155))/K155,"")</f>
        <v/>
      </c>
      <c r="Q155" s="40" t="str">
        <f aca="false">IF(AND(AND($A155&lt;&gt;"",'Sales history'!$O155&gt;0,$E155&lt;&gt;""),N(K155)&gt;0),MAX(0,(O155-N155)/K155),"")</f>
        <v/>
      </c>
      <c r="R155" s="41" t="str">
        <f aca="false">IF($A155="","",IF('Sales history'!$O155=0,"Need sales history",IF($E155="","Need lead time",IF(K155=0,"No demand",IF(N($G155)&lt;=0,"Out of stock",IF(O155&lt;=N155,"Order now",IF(Q155&lt;=Settings!$B$7,"Order soon","OK")))))))</f>
        <v/>
      </c>
      <c r="S155" s="39" t="str">
        <f aca="false">IF(OR(R155="Out of stock",R155="Order now",R155="Order soon"),IF(N155+K155*Settings!$B$6-O155&lt;=0,0,IF(N($J155)&gt;0,CEILING(MAX(N155+K155*Settings!$B$6-O155,N($I155)),$J155),ROUNDUP(MAX(N155+K155*Settings!$B$6-O155,N($I155)),0))),"")</f>
        <v/>
      </c>
      <c r="T155" s="42" t="str">
        <f aca="false">IF(AND(ISNUMBER(S155),ISNUMBER($D155)),S155*$D155,"")</f>
        <v/>
      </c>
    </row>
    <row r="156" customFormat="false" ht="15" hidden="false" customHeight="false" outlineLevel="0" collapsed="false">
      <c r="A156" s="34"/>
      <c r="B156" s="34"/>
      <c r="C156" s="34"/>
      <c r="D156" s="35"/>
      <c r="E156" s="36"/>
      <c r="F156" s="36"/>
      <c r="G156" s="37"/>
      <c r="H156" s="37"/>
      <c r="I156" s="37"/>
      <c r="J156" s="37"/>
      <c r="K156" s="38" t="str">
        <f aca="false">IF(OR($A156="",'Sales history'!$O156=0),"",'Sales history'!$R156)</f>
        <v/>
      </c>
      <c r="L156" s="38" t="str">
        <f aca="false">IF(OR($A156="",'Sales history'!$O156=0),"",'Sales history'!$S156)</f>
        <v/>
      </c>
      <c r="M156" s="39" t="str">
        <f aca="false">IF(AND($A156&lt;&gt;"",'Sales history'!$O156&gt;0,$E156&lt;&gt;""),ROUNDUP(Settings!$B$5*SQRT($E156*L156^2+K156^2*N($F156)^2),0),"")</f>
        <v/>
      </c>
      <c r="N156" s="39" t="str">
        <f aca="false">IF(AND($A156&lt;&gt;"",'Sales history'!$O156&gt;0,$E156&lt;&gt;""),ROUNDUP(K156*$E156+M156,0),"")</f>
        <v/>
      </c>
      <c r="O156" s="39" t="str">
        <f aca="false">IF($A156="","",N($G156)+N($H156))</f>
        <v/>
      </c>
      <c r="P156" s="40" t="str">
        <f aca="false">IF(AND(AND($A156&lt;&gt;"",'Sales history'!$O156&gt;0,$E156&lt;&gt;""),N(K156)&gt;0),MAX(0,N($G156))/K156,"")</f>
        <v/>
      </c>
      <c r="Q156" s="40" t="str">
        <f aca="false">IF(AND(AND($A156&lt;&gt;"",'Sales history'!$O156&gt;0,$E156&lt;&gt;""),N(K156)&gt;0),MAX(0,(O156-N156)/K156),"")</f>
        <v/>
      </c>
      <c r="R156" s="41" t="str">
        <f aca="false">IF($A156="","",IF('Sales history'!$O156=0,"Need sales history",IF($E156="","Need lead time",IF(K156=0,"No demand",IF(N($G156)&lt;=0,"Out of stock",IF(O156&lt;=N156,"Order now",IF(Q156&lt;=Settings!$B$7,"Order soon","OK")))))))</f>
        <v/>
      </c>
      <c r="S156" s="39" t="str">
        <f aca="false">IF(OR(R156="Out of stock",R156="Order now",R156="Order soon"),IF(N156+K156*Settings!$B$6-O156&lt;=0,0,IF(N($J156)&gt;0,CEILING(MAX(N156+K156*Settings!$B$6-O156,N($I156)),$J156),ROUNDUP(MAX(N156+K156*Settings!$B$6-O156,N($I156)),0))),"")</f>
        <v/>
      </c>
      <c r="T156" s="42" t="str">
        <f aca="false">IF(AND(ISNUMBER(S156),ISNUMBER($D156)),S156*$D156,"")</f>
        <v/>
      </c>
    </row>
    <row r="157" customFormat="false" ht="15" hidden="false" customHeight="false" outlineLevel="0" collapsed="false">
      <c r="A157" s="34"/>
      <c r="B157" s="34"/>
      <c r="C157" s="34"/>
      <c r="D157" s="35"/>
      <c r="E157" s="36"/>
      <c r="F157" s="36"/>
      <c r="G157" s="37"/>
      <c r="H157" s="37"/>
      <c r="I157" s="37"/>
      <c r="J157" s="37"/>
      <c r="K157" s="38" t="str">
        <f aca="false">IF(OR($A157="",'Sales history'!$O157=0),"",'Sales history'!$R157)</f>
        <v/>
      </c>
      <c r="L157" s="38" t="str">
        <f aca="false">IF(OR($A157="",'Sales history'!$O157=0),"",'Sales history'!$S157)</f>
        <v/>
      </c>
      <c r="M157" s="39" t="str">
        <f aca="false">IF(AND($A157&lt;&gt;"",'Sales history'!$O157&gt;0,$E157&lt;&gt;""),ROUNDUP(Settings!$B$5*SQRT($E157*L157^2+K157^2*N($F157)^2),0),"")</f>
        <v/>
      </c>
      <c r="N157" s="39" t="str">
        <f aca="false">IF(AND($A157&lt;&gt;"",'Sales history'!$O157&gt;0,$E157&lt;&gt;""),ROUNDUP(K157*$E157+M157,0),"")</f>
        <v/>
      </c>
      <c r="O157" s="39" t="str">
        <f aca="false">IF($A157="","",N($G157)+N($H157))</f>
        <v/>
      </c>
      <c r="P157" s="40" t="str">
        <f aca="false">IF(AND(AND($A157&lt;&gt;"",'Sales history'!$O157&gt;0,$E157&lt;&gt;""),N(K157)&gt;0),MAX(0,N($G157))/K157,"")</f>
        <v/>
      </c>
      <c r="Q157" s="40" t="str">
        <f aca="false">IF(AND(AND($A157&lt;&gt;"",'Sales history'!$O157&gt;0,$E157&lt;&gt;""),N(K157)&gt;0),MAX(0,(O157-N157)/K157),"")</f>
        <v/>
      </c>
      <c r="R157" s="41" t="str">
        <f aca="false">IF($A157="","",IF('Sales history'!$O157=0,"Need sales history",IF($E157="","Need lead time",IF(K157=0,"No demand",IF(N($G157)&lt;=0,"Out of stock",IF(O157&lt;=N157,"Order now",IF(Q157&lt;=Settings!$B$7,"Order soon","OK")))))))</f>
        <v/>
      </c>
      <c r="S157" s="39" t="str">
        <f aca="false">IF(OR(R157="Out of stock",R157="Order now",R157="Order soon"),IF(N157+K157*Settings!$B$6-O157&lt;=0,0,IF(N($J157)&gt;0,CEILING(MAX(N157+K157*Settings!$B$6-O157,N($I157)),$J157),ROUNDUP(MAX(N157+K157*Settings!$B$6-O157,N($I157)),0))),"")</f>
        <v/>
      </c>
      <c r="T157" s="42" t="str">
        <f aca="false">IF(AND(ISNUMBER(S157),ISNUMBER($D157)),S157*$D157,"")</f>
        <v/>
      </c>
    </row>
    <row r="158" customFormat="false" ht="15" hidden="false" customHeight="false" outlineLevel="0" collapsed="false">
      <c r="A158" s="34"/>
      <c r="B158" s="34"/>
      <c r="C158" s="34"/>
      <c r="D158" s="35"/>
      <c r="E158" s="36"/>
      <c r="F158" s="36"/>
      <c r="G158" s="37"/>
      <c r="H158" s="37"/>
      <c r="I158" s="37"/>
      <c r="J158" s="37"/>
      <c r="K158" s="38" t="str">
        <f aca="false">IF(OR($A158="",'Sales history'!$O158=0),"",'Sales history'!$R158)</f>
        <v/>
      </c>
      <c r="L158" s="38" t="str">
        <f aca="false">IF(OR($A158="",'Sales history'!$O158=0),"",'Sales history'!$S158)</f>
        <v/>
      </c>
      <c r="M158" s="39" t="str">
        <f aca="false">IF(AND($A158&lt;&gt;"",'Sales history'!$O158&gt;0,$E158&lt;&gt;""),ROUNDUP(Settings!$B$5*SQRT($E158*L158^2+K158^2*N($F158)^2),0),"")</f>
        <v/>
      </c>
      <c r="N158" s="39" t="str">
        <f aca="false">IF(AND($A158&lt;&gt;"",'Sales history'!$O158&gt;0,$E158&lt;&gt;""),ROUNDUP(K158*$E158+M158,0),"")</f>
        <v/>
      </c>
      <c r="O158" s="39" t="str">
        <f aca="false">IF($A158="","",N($G158)+N($H158))</f>
        <v/>
      </c>
      <c r="P158" s="40" t="str">
        <f aca="false">IF(AND(AND($A158&lt;&gt;"",'Sales history'!$O158&gt;0,$E158&lt;&gt;""),N(K158)&gt;0),MAX(0,N($G158))/K158,"")</f>
        <v/>
      </c>
      <c r="Q158" s="40" t="str">
        <f aca="false">IF(AND(AND($A158&lt;&gt;"",'Sales history'!$O158&gt;0,$E158&lt;&gt;""),N(K158)&gt;0),MAX(0,(O158-N158)/K158),"")</f>
        <v/>
      </c>
      <c r="R158" s="41" t="str">
        <f aca="false">IF($A158="","",IF('Sales history'!$O158=0,"Need sales history",IF($E158="","Need lead time",IF(K158=0,"No demand",IF(N($G158)&lt;=0,"Out of stock",IF(O158&lt;=N158,"Order now",IF(Q158&lt;=Settings!$B$7,"Order soon","OK")))))))</f>
        <v/>
      </c>
      <c r="S158" s="39" t="str">
        <f aca="false">IF(OR(R158="Out of stock",R158="Order now",R158="Order soon"),IF(N158+K158*Settings!$B$6-O158&lt;=0,0,IF(N($J158)&gt;0,CEILING(MAX(N158+K158*Settings!$B$6-O158,N($I158)),$J158),ROUNDUP(MAX(N158+K158*Settings!$B$6-O158,N($I158)),0))),"")</f>
        <v/>
      </c>
      <c r="T158" s="42" t="str">
        <f aca="false">IF(AND(ISNUMBER(S158),ISNUMBER($D158)),S158*$D158,"")</f>
        <v/>
      </c>
    </row>
    <row r="159" customFormat="false" ht="15" hidden="false" customHeight="false" outlineLevel="0" collapsed="false">
      <c r="A159" s="34"/>
      <c r="B159" s="34"/>
      <c r="C159" s="34"/>
      <c r="D159" s="35"/>
      <c r="E159" s="36"/>
      <c r="F159" s="36"/>
      <c r="G159" s="37"/>
      <c r="H159" s="37"/>
      <c r="I159" s="37"/>
      <c r="J159" s="37"/>
      <c r="K159" s="38" t="str">
        <f aca="false">IF(OR($A159="",'Sales history'!$O159=0),"",'Sales history'!$R159)</f>
        <v/>
      </c>
      <c r="L159" s="38" t="str">
        <f aca="false">IF(OR($A159="",'Sales history'!$O159=0),"",'Sales history'!$S159)</f>
        <v/>
      </c>
      <c r="M159" s="39" t="str">
        <f aca="false">IF(AND($A159&lt;&gt;"",'Sales history'!$O159&gt;0,$E159&lt;&gt;""),ROUNDUP(Settings!$B$5*SQRT($E159*L159^2+K159^2*N($F159)^2),0),"")</f>
        <v/>
      </c>
      <c r="N159" s="39" t="str">
        <f aca="false">IF(AND($A159&lt;&gt;"",'Sales history'!$O159&gt;0,$E159&lt;&gt;""),ROUNDUP(K159*$E159+M159,0),"")</f>
        <v/>
      </c>
      <c r="O159" s="39" t="str">
        <f aca="false">IF($A159="","",N($G159)+N($H159))</f>
        <v/>
      </c>
      <c r="P159" s="40" t="str">
        <f aca="false">IF(AND(AND($A159&lt;&gt;"",'Sales history'!$O159&gt;0,$E159&lt;&gt;""),N(K159)&gt;0),MAX(0,N($G159))/K159,"")</f>
        <v/>
      </c>
      <c r="Q159" s="40" t="str">
        <f aca="false">IF(AND(AND($A159&lt;&gt;"",'Sales history'!$O159&gt;0,$E159&lt;&gt;""),N(K159)&gt;0),MAX(0,(O159-N159)/K159),"")</f>
        <v/>
      </c>
      <c r="R159" s="41" t="str">
        <f aca="false">IF($A159="","",IF('Sales history'!$O159=0,"Need sales history",IF($E159="","Need lead time",IF(K159=0,"No demand",IF(N($G159)&lt;=0,"Out of stock",IF(O159&lt;=N159,"Order now",IF(Q159&lt;=Settings!$B$7,"Order soon","OK")))))))</f>
        <v/>
      </c>
      <c r="S159" s="39" t="str">
        <f aca="false">IF(OR(R159="Out of stock",R159="Order now",R159="Order soon"),IF(N159+K159*Settings!$B$6-O159&lt;=0,0,IF(N($J159)&gt;0,CEILING(MAX(N159+K159*Settings!$B$6-O159,N($I159)),$J159),ROUNDUP(MAX(N159+K159*Settings!$B$6-O159,N($I159)),0))),"")</f>
        <v/>
      </c>
      <c r="T159" s="42" t="str">
        <f aca="false">IF(AND(ISNUMBER(S159),ISNUMBER($D159)),S159*$D159,"")</f>
        <v/>
      </c>
    </row>
    <row r="160" customFormat="false" ht="15" hidden="false" customHeight="false" outlineLevel="0" collapsed="false">
      <c r="A160" s="34"/>
      <c r="B160" s="34"/>
      <c r="C160" s="34"/>
      <c r="D160" s="35"/>
      <c r="E160" s="36"/>
      <c r="F160" s="36"/>
      <c r="G160" s="37"/>
      <c r="H160" s="37"/>
      <c r="I160" s="37"/>
      <c r="J160" s="37"/>
      <c r="K160" s="38" t="str">
        <f aca="false">IF(OR($A160="",'Sales history'!$O160=0),"",'Sales history'!$R160)</f>
        <v/>
      </c>
      <c r="L160" s="38" t="str">
        <f aca="false">IF(OR($A160="",'Sales history'!$O160=0),"",'Sales history'!$S160)</f>
        <v/>
      </c>
      <c r="M160" s="39" t="str">
        <f aca="false">IF(AND($A160&lt;&gt;"",'Sales history'!$O160&gt;0,$E160&lt;&gt;""),ROUNDUP(Settings!$B$5*SQRT($E160*L160^2+K160^2*N($F160)^2),0),"")</f>
        <v/>
      </c>
      <c r="N160" s="39" t="str">
        <f aca="false">IF(AND($A160&lt;&gt;"",'Sales history'!$O160&gt;0,$E160&lt;&gt;""),ROUNDUP(K160*$E160+M160,0),"")</f>
        <v/>
      </c>
      <c r="O160" s="39" t="str">
        <f aca="false">IF($A160="","",N($G160)+N($H160))</f>
        <v/>
      </c>
      <c r="P160" s="40" t="str">
        <f aca="false">IF(AND(AND($A160&lt;&gt;"",'Sales history'!$O160&gt;0,$E160&lt;&gt;""),N(K160)&gt;0),MAX(0,N($G160))/K160,"")</f>
        <v/>
      </c>
      <c r="Q160" s="40" t="str">
        <f aca="false">IF(AND(AND($A160&lt;&gt;"",'Sales history'!$O160&gt;0,$E160&lt;&gt;""),N(K160)&gt;0),MAX(0,(O160-N160)/K160),"")</f>
        <v/>
      </c>
      <c r="R160" s="41" t="str">
        <f aca="false">IF($A160="","",IF('Sales history'!$O160=0,"Need sales history",IF($E160="","Need lead time",IF(K160=0,"No demand",IF(N($G160)&lt;=0,"Out of stock",IF(O160&lt;=N160,"Order now",IF(Q160&lt;=Settings!$B$7,"Order soon","OK")))))))</f>
        <v/>
      </c>
      <c r="S160" s="39" t="str">
        <f aca="false">IF(OR(R160="Out of stock",R160="Order now",R160="Order soon"),IF(N160+K160*Settings!$B$6-O160&lt;=0,0,IF(N($J160)&gt;0,CEILING(MAX(N160+K160*Settings!$B$6-O160,N($I160)),$J160),ROUNDUP(MAX(N160+K160*Settings!$B$6-O160,N($I160)),0))),"")</f>
        <v/>
      </c>
      <c r="T160" s="42" t="str">
        <f aca="false">IF(AND(ISNUMBER(S160),ISNUMBER($D160)),S160*$D160,"")</f>
        <v/>
      </c>
    </row>
    <row r="161" customFormat="false" ht="15" hidden="false" customHeight="false" outlineLevel="0" collapsed="false">
      <c r="A161" s="34"/>
      <c r="B161" s="34"/>
      <c r="C161" s="34"/>
      <c r="D161" s="35"/>
      <c r="E161" s="36"/>
      <c r="F161" s="36"/>
      <c r="G161" s="37"/>
      <c r="H161" s="37"/>
      <c r="I161" s="37"/>
      <c r="J161" s="37"/>
      <c r="K161" s="38" t="str">
        <f aca="false">IF(OR($A161="",'Sales history'!$O161=0),"",'Sales history'!$R161)</f>
        <v/>
      </c>
      <c r="L161" s="38" t="str">
        <f aca="false">IF(OR($A161="",'Sales history'!$O161=0),"",'Sales history'!$S161)</f>
        <v/>
      </c>
      <c r="M161" s="39" t="str">
        <f aca="false">IF(AND($A161&lt;&gt;"",'Sales history'!$O161&gt;0,$E161&lt;&gt;""),ROUNDUP(Settings!$B$5*SQRT($E161*L161^2+K161^2*N($F161)^2),0),"")</f>
        <v/>
      </c>
      <c r="N161" s="39" t="str">
        <f aca="false">IF(AND($A161&lt;&gt;"",'Sales history'!$O161&gt;0,$E161&lt;&gt;""),ROUNDUP(K161*$E161+M161,0),"")</f>
        <v/>
      </c>
      <c r="O161" s="39" t="str">
        <f aca="false">IF($A161="","",N($G161)+N($H161))</f>
        <v/>
      </c>
      <c r="P161" s="40" t="str">
        <f aca="false">IF(AND(AND($A161&lt;&gt;"",'Sales history'!$O161&gt;0,$E161&lt;&gt;""),N(K161)&gt;0),MAX(0,N($G161))/K161,"")</f>
        <v/>
      </c>
      <c r="Q161" s="40" t="str">
        <f aca="false">IF(AND(AND($A161&lt;&gt;"",'Sales history'!$O161&gt;0,$E161&lt;&gt;""),N(K161)&gt;0),MAX(0,(O161-N161)/K161),"")</f>
        <v/>
      </c>
      <c r="R161" s="41" t="str">
        <f aca="false">IF($A161="","",IF('Sales history'!$O161=0,"Need sales history",IF($E161="","Need lead time",IF(K161=0,"No demand",IF(N($G161)&lt;=0,"Out of stock",IF(O161&lt;=N161,"Order now",IF(Q161&lt;=Settings!$B$7,"Order soon","OK")))))))</f>
        <v/>
      </c>
      <c r="S161" s="39" t="str">
        <f aca="false">IF(OR(R161="Out of stock",R161="Order now",R161="Order soon"),IF(N161+K161*Settings!$B$6-O161&lt;=0,0,IF(N($J161)&gt;0,CEILING(MAX(N161+K161*Settings!$B$6-O161,N($I161)),$J161),ROUNDUP(MAX(N161+K161*Settings!$B$6-O161,N($I161)),0))),"")</f>
        <v/>
      </c>
      <c r="T161" s="42" t="str">
        <f aca="false">IF(AND(ISNUMBER(S161),ISNUMBER($D161)),S161*$D161,"")</f>
        <v/>
      </c>
    </row>
    <row r="162" customFormat="false" ht="15" hidden="false" customHeight="false" outlineLevel="0" collapsed="false">
      <c r="A162" s="34"/>
      <c r="B162" s="34"/>
      <c r="C162" s="34"/>
      <c r="D162" s="35"/>
      <c r="E162" s="36"/>
      <c r="F162" s="36"/>
      <c r="G162" s="37"/>
      <c r="H162" s="37"/>
      <c r="I162" s="37"/>
      <c r="J162" s="37"/>
      <c r="K162" s="38" t="str">
        <f aca="false">IF(OR($A162="",'Sales history'!$O162=0),"",'Sales history'!$R162)</f>
        <v/>
      </c>
      <c r="L162" s="38" t="str">
        <f aca="false">IF(OR($A162="",'Sales history'!$O162=0),"",'Sales history'!$S162)</f>
        <v/>
      </c>
      <c r="M162" s="39" t="str">
        <f aca="false">IF(AND($A162&lt;&gt;"",'Sales history'!$O162&gt;0,$E162&lt;&gt;""),ROUNDUP(Settings!$B$5*SQRT($E162*L162^2+K162^2*N($F162)^2),0),"")</f>
        <v/>
      </c>
      <c r="N162" s="39" t="str">
        <f aca="false">IF(AND($A162&lt;&gt;"",'Sales history'!$O162&gt;0,$E162&lt;&gt;""),ROUNDUP(K162*$E162+M162,0),"")</f>
        <v/>
      </c>
      <c r="O162" s="39" t="str">
        <f aca="false">IF($A162="","",N($G162)+N($H162))</f>
        <v/>
      </c>
      <c r="P162" s="40" t="str">
        <f aca="false">IF(AND(AND($A162&lt;&gt;"",'Sales history'!$O162&gt;0,$E162&lt;&gt;""),N(K162)&gt;0),MAX(0,N($G162))/K162,"")</f>
        <v/>
      </c>
      <c r="Q162" s="40" t="str">
        <f aca="false">IF(AND(AND($A162&lt;&gt;"",'Sales history'!$O162&gt;0,$E162&lt;&gt;""),N(K162)&gt;0),MAX(0,(O162-N162)/K162),"")</f>
        <v/>
      </c>
      <c r="R162" s="41" t="str">
        <f aca="false">IF($A162="","",IF('Sales history'!$O162=0,"Need sales history",IF($E162="","Need lead time",IF(K162=0,"No demand",IF(N($G162)&lt;=0,"Out of stock",IF(O162&lt;=N162,"Order now",IF(Q162&lt;=Settings!$B$7,"Order soon","OK")))))))</f>
        <v/>
      </c>
      <c r="S162" s="39" t="str">
        <f aca="false">IF(OR(R162="Out of stock",R162="Order now",R162="Order soon"),IF(N162+K162*Settings!$B$6-O162&lt;=0,0,IF(N($J162)&gt;0,CEILING(MAX(N162+K162*Settings!$B$6-O162,N($I162)),$J162),ROUNDUP(MAX(N162+K162*Settings!$B$6-O162,N($I162)),0))),"")</f>
        <v/>
      </c>
      <c r="T162" s="42" t="str">
        <f aca="false">IF(AND(ISNUMBER(S162),ISNUMBER($D162)),S162*$D162,"")</f>
        <v/>
      </c>
    </row>
    <row r="163" customFormat="false" ht="15" hidden="false" customHeight="false" outlineLevel="0" collapsed="false">
      <c r="A163" s="34"/>
      <c r="B163" s="34"/>
      <c r="C163" s="34"/>
      <c r="D163" s="35"/>
      <c r="E163" s="36"/>
      <c r="F163" s="36"/>
      <c r="G163" s="37"/>
      <c r="H163" s="37"/>
      <c r="I163" s="37"/>
      <c r="J163" s="37"/>
      <c r="K163" s="38" t="str">
        <f aca="false">IF(OR($A163="",'Sales history'!$O163=0),"",'Sales history'!$R163)</f>
        <v/>
      </c>
      <c r="L163" s="38" t="str">
        <f aca="false">IF(OR($A163="",'Sales history'!$O163=0),"",'Sales history'!$S163)</f>
        <v/>
      </c>
      <c r="M163" s="39" t="str">
        <f aca="false">IF(AND($A163&lt;&gt;"",'Sales history'!$O163&gt;0,$E163&lt;&gt;""),ROUNDUP(Settings!$B$5*SQRT($E163*L163^2+K163^2*N($F163)^2),0),"")</f>
        <v/>
      </c>
      <c r="N163" s="39" t="str">
        <f aca="false">IF(AND($A163&lt;&gt;"",'Sales history'!$O163&gt;0,$E163&lt;&gt;""),ROUNDUP(K163*$E163+M163,0),"")</f>
        <v/>
      </c>
      <c r="O163" s="39" t="str">
        <f aca="false">IF($A163="","",N($G163)+N($H163))</f>
        <v/>
      </c>
      <c r="P163" s="40" t="str">
        <f aca="false">IF(AND(AND($A163&lt;&gt;"",'Sales history'!$O163&gt;0,$E163&lt;&gt;""),N(K163)&gt;0),MAX(0,N($G163))/K163,"")</f>
        <v/>
      </c>
      <c r="Q163" s="40" t="str">
        <f aca="false">IF(AND(AND($A163&lt;&gt;"",'Sales history'!$O163&gt;0,$E163&lt;&gt;""),N(K163)&gt;0),MAX(0,(O163-N163)/K163),"")</f>
        <v/>
      </c>
      <c r="R163" s="41" t="str">
        <f aca="false">IF($A163="","",IF('Sales history'!$O163=0,"Need sales history",IF($E163="","Need lead time",IF(K163=0,"No demand",IF(N($G163)&lt;=0,"Out of stock",IF(O163&lt;=N163,"Order now",IF(Q163&lt;=Settings!$B$7,"Order soon","OK")))))))</f>
        <v/>
      </c>
      <c r="S163" s="39" t="str">
        <f aca="false">IF(OR(R163="Out of stock",R163="Order now",R163="Order soon"),IF(N163+K163*Settings!$B$6-O163&lt;=0,0,IF(N($J163)&gt;0,CEILING(MAX(N163+K163*Settings!$B$6-O163,N($I163)),$J163),ROUNDUP(MAX(N163+K163*Settings!$B$6-O163,N($I163)),0))),"")</f>
        <v/>
      </c>
      <c r="T163" s="42" t="str">
        <f aca="false">IF(AND(ISNUMBER(S163),ISNUMBER($D163)),S163*$D163,"")</f>
        <v/>
      </c>
    </row>
    <row r="164" customFormat="false" ht="15" hidden="false" customHeight="false" outlineLevel="0" collapsed="false">
      <c r="A164" s="34"/>
      <c r="B164" s="34"/>
      <c r="C164" s="34"/>
      <c r="D164" s="35"/>
      <c r="E164" s="36"/>
      <c r="F164" s="36"/>
      <c r="G164" s="37"/>
      <c r="H164" s="37"/>
      <c r="I164" s="37"/>
      <c r="J164" s="37"/>
      <c r="K164" s="38" t="str">
        <f aca="false">IF(OR($A164="",'Sales history'!$O164=0),"",'Sales history'!$R164)</f>
        <v/>
      </c>
      <c r="L164" s="38" t="str">
        <f aca="false">IF(OR($A164="",'Sales history'!$O164=0),"",'Sales history'!$S164)</f>
        <v/>
      </c>
      <c r="M164" s="39" t="str">
        <f aca="false">IF(AND($A164&lt;&gt;"",'Sales history'!$O164&gt;0,$E164&lt;&gt;""),ROUNDUP(Settings!$B$5*SQRT($E164*L164^2+K164^2*N($F164)^2),0),"")</f>
        <v/>
      </c>
      <c r="N164" s="39" t="str">
        <f aca="false">IF(AND($A164&lt;&gt;"",'Sales history'!$O164&gt;0,$E164&lt;&gt;""),ROUNDUP(K164*$E164+M164,0),"")</f>
        <v/>
      </c>
      <c r="O164" s="39" t="str">
        <f aca="false">IF($A164="","",N($G164)+N($H164))</f>
        <v/>
      </c>
      <c r="P164" s="40" t="str">
        <f aca="false">IF(AND(AND($A164&lt;&gt;"",'Sales history'!$O164&gt;0,$E164&lt;&gt;""),N(K164)&gt;0),MAX(0,N($G164))/K164,"")</f>
        <v/>
      </c>
      <c r="Q164" s="40" t="str">
        <f aca="false">IF(AND(AND($A164&lt;&gt;"",'Sales history'!$O164&gt;0,$E164&lt;&gt;""),N(K164)&gt;0),MAX(0,(O164-N164)/K164),"")</f>
        <v/>
      </c>
      <c r="R164" s="41" t="str">
        <f aca="false">IF($A164="","",IF('Sales history'!$O164=0,"Need sales history",IF($E164="","Need lead time",IF(K164=0,"No demand",IF(N($G164)&lt;=0,"Out of stock",IF(O164&lt;=N164,"Order now",IF(Q164&lt;=Settings!$B$7,"Order soon","OK")))))))</f>
        <v/>
      </c>
      <c r="S164" s="39" t="str">
        <f aca="false">IF(OR(R164="Out of stock",R164="Order now",R164="Order soon"),IF(N164+K164*Settings!$B$6-O164&lt;=0,0,IF(N($J164)&gt;0,CEILING(MAX(N164+K164*Settings!$B$6-O164,N($I164)),$J164),ROUNDUP(MAX(N164+K164*Settings!$B$6-O164,N($I164)),0))),"")</f>
        <v/>
      </c>
      <c r="T164" s="42" t="str">
        <f aca="false">IF(AND(ISNUMBER(S164),ISNUMBER($D164)),S164*$D164,"")</f>
        <v/>
      </c>
    </row>
    <row r="165" customFormat="false" ht="15" hidden="false" customHeight="false" outlineLevel="0" collapsed="false">
      <c r="A165" s="34"/>
      <c r="B165" s="34"/>
      <c r="C165" s="34"/>
      <c r="D165" s="35"/>
      <c r="E165" s="36"/>
      <c r="F165" s="36"/>
      <c r="G165" s="37"/>
      <c r="H165" s="37"/>
      <c r="I165" s="37"/>
      <c r="J165" s="37"/>
      <c r="K165" s="38" t="str">
        <f aca="false">IF(OR($A165="",'Sales history'!$O165=0),"",'Sales history'!$R165)</f>
        <v/>
      </c>
      <c r="L165" s="38" t="str">
        <f aca="false">IF(OR($A165="",'Sales history'!$O165=0),"",'Sales history'!$S165)</f>
        <v/>
      </c>
      <c r="M165" s="39" t="str">
        <f aca="false">IF(AND($A165&lt;&gt;"",'Sales history'!$O165&gt;0,$E165&lt;&gt;""),ROUNDUP(Settings!$B$5*SQRT($E165*L165^2+K165^2*N($F165)^2),0),"")</f>
        <v/>
      </c>
      <c r="N165" s="39" t="str">
        <f aca="false">IF(AND($A165&lt;&gt;"",'Sales history'!$O165&gt;0,$E165&lt;&gt;""),ROUNDUP(K165*$E165+M165,0),"")</f>
        <v/>
      </c>
      <c r="O165" s="39" t="str">
        <f aca="false">IF($A165="","",N($G165)+N($H165))</f>
        <v/>
      </c>
      <c r="P165" s="40" t="str">
        <f aca="false">IF(AND(AND($A165&lt;&gt;"",'Sales history'!$O165&gt;0,$E165&lt;&gt;""),N(K165)&gt;0),MAX(0,N($G165))/K165,"")</f>
        <v/>
      </c>
      <c r="Q165" s="40" t="str">
        <f aca="false">IF(AND(AND($A165&lt;&gt;"",'Sales history'!$O165&gt;0,$E165&lt;&gt;""),N(K165)&gt;0),MAX(0,(O165-N165)/K165),"")</f>
        <v/>
      </c>
      <c r="R165" s="41" t="str">
        <f aca="false">IF($A165="","",IF('Sales history'!$O165=0,"Need sales history",IF($E165="","Need lead time",IF(K165=0,"No demand",IF(N($G165)&lt;=0,"Out of stock",IF(O165&lt;=N165,"Order now",IF(Q165&lt;=Settings!$B$7,"Order soon","OK")))))))</f>
        <v/>
      </c>
      <c r="S165" s="39" t="str">
        <f aca="false">IF(OR(R165="Out of stock",R165="Order now",R165="Order soon"),IF(N165+K165*Settings!$B$6-O165&lt;=0,0,IF(N($J165)&gt;0,CEILING(MAX(N165+K165*Settings!$B$6-O165,N($I165)),$J165),ROUNDUP(MAX(N165+K165*Settings!$B$6-O165,N($I165)),0))),"")</f>
        <v/>
      </c>
      <c r="T165" s="42" t="str">
        <f aca="false">IF(AND(ISNUMBER(S165),ISNUMBER($D165)),S165*$D165,"")</f>
        <v/>
      </c>
    </row>
    <row r="166" customFormat="false" ht="15" hidden="false" customHeight="false" outlineLevel="0" collapsed="false">
      <c r="A166" s="34"/>
      <c r="B166" s="34"/>
      <c r="C166" s="34"/>
      <c r="D166" s="35"/>
      <c r="E166" s="36"/>
      <c r="F166" s="36"/>
      <c r="G166" s="37"/>
      <c r="H166" s="37"/>
      <c r="I166" s="37"/>
      <c r="J166" s="37"/>
      <c r="K166" s="38" t="str">
        <f aca="false">IF(OR($A166="",'Sales history'!$O166=0),"",'Sales history'!$R166)</f>
        <v/>
      </c>
      <c r="L166" s="38" t="str">
        <f aca="false">IF(OR($A166="",'Sales history'!$O166=0),"",'Sales history'!$S166)</f>
        <v/>
      </c>
      <c r="M166" s="39" t="str">
        <f aca="false">IF(AND($A166&lt;&gt;"",'Sales history'!$O166&gt;0,$E166&lt;&gt;""),ROUNDUP(Settings!$B$5*SQRT($E166*L166^2+K166^2*N($F166)^2),0),"")</f>
        <v/>
      </c>
      <c r="N166" s="39" t="str">
        <f aca="false">IF(AND($A166&lt;&gt;"",'Sales history'!$O166&gt;0,$E166&lt;&gt;""),ROUNDUP(K166*$E166+M166,0),"")</f>
        <v/>
      </c>
      <c r="O166" s="39" t="str">
        <f aca="false">IF($A166="","",N($G166)+N($H166))</f>
        <v/>
      </c>
      <c r="P166" s="40" t="str">
        <f aca="false">IF(AND(AND($A166&lt;&gt;"",'Sales history'!$O166&gt;0,$E166&lt;&gt;""),N(K166)&gt;0),MAX(0,N($G166))/K166,"")</f>
        <v/>
      </c>
      <c r="Q166" s="40" t="str">
        <f aca="false">IF(AND(AND($A166&lt;&gt;"",'Sales history'!$O166&gt;0,$E166&lt;&gt;""),N(K166)&gt;0),MAX(0,(O166-N166)/K166),"")</f>
        <v/>
      </c>
      <c r="R166" s="41" t="str">
        <f aca="false">IF($A166="","",IF('Sales history'!$O166=0,"Need sales history",IF($E166="","Need lead time",IF(K166=0,"No demand",IF(N($G166)&lt;=0,"Out of stock",IF(O166&lt;=N166,"Order now",IF(Q166&lt;=Settings!$B$7,"Order soon","OK")))))))</f>
        <v/>
      </c>
      <c r="S166" s="39" t="str">
        <f aca="false">IF(OR(R166="Out of stock",R166="Order now",R166="Order soon"),IF(N166+K166*Settings!$B$6-O166&lt;=0,0,IF(N($J166)&gt;0,CEILING(MAX(N166+K166*Settings!$B$6-O166,N($I166)),$J166),ROUNDUP(MAX(N166+K166*Settings!$B$6-O166,N($I166)),0))),"")</f>
        <v/>
      </c>
      <c r="T166" s="42" t="str">
        <f aca="false">IF(AND(ISNUMBER(S166),ISNUMBER($D166)),S166*$D166,"")</f>
        <v/>
      </c>
    </row>
    <row r="167" customFormat="false" ht="15" hidden="false" customHeight="false" outlineLevel="0" collapsed="false">
      <c r="A167" s="34"/>
      <c r="B167" s="34"/>
      <c r="C167" s="34"/>
      <c r="D167" s="35"/>
      <c r="E167" s="36"/>
      <c r="F167" s="36"/>
      <c r="G167" s="37"/>
      <c r="H167" s="37"/>
      <c r="I167" s="37"/>
      <c r="J167" s="37"/>
      <c r="K167" s="38" t="str">
        <f aca="false">IF(OR($A167="",'Sales history'!$O167=0),"",'Sales history'!$R167)</f>
        <v/>
      </c>
      <c r="L167" s="38" t="str">
        <f aca="false">IF(OR($A167="",'Sales history'!$O167=0),"",'Sales history'!$S167)</f>
        <v/>
      </c>
      <c r="M167" s="39" t="str">
        <f aca="false">IF(AND($A167&lt;&gt;"",'Sales history'!$O167&gt;0,$E167&lt;&gt;""),ROUNDUP(Settings!$B$5*SQRT($E167*L167^2+K167^2*N($F167)^2),0),"")</f>
        <v/>
      </c>
      <c r="N167" s="39" t="str">
        <f aca="false">IF(AND($A167&lt;&gt;"",'Sales history'!$O167&gt;0,$E167&lt;&gt;""),ROUNDUP(K167*$E167+M167,0),"")</f>
        <v/>
      </c>
      <c r="O167" s="39" t="str">
        <f aca="false">IF($A167="","",N($G167)+N($H167))</f>
        <v/>
      </c>
      <c r="P167" s="40" t="str">
        <f aca="false">IF(AND(AND($A167&lt;&gt;"",'Sales history'!$O167&gt;0,$E167&lt;&gt;""),N(K167)&gt;0),MAX(0,N($G167))/K167,"")</f>
        <v/>
      </c>
      <c r="Q167" s="40" t="str">
        <f aca="false">IF(AND(AND($A167&lt;&gt;"",'Sales history'!$O167&gt;0,$E167&lt;&gt;""),N(K167)&gt;0),MAX(0,(O167-N167)/K167),"")</f>
        <v/>
      </c>
      <c r="R167" s="41" t="str">
        <f aca="false">IF($A167="","",IF('Sales history'!$O167=0,"Need sales history",IF($E167="","Need lead time",IF(K167=0,"No demand",IF(N($G167)&lt;=0,"Out of stock",IF(O167&lt;=N167,"Order now",IF(Q167&lt;=Settings!$B$7,"Order soon","OK")))))))</f>
        <v/>
      </c>
      <c r="S167" s="39" t="str">
        <f aca="false">IF(OR(R167="Out of stock",R167="Order now",R167="Order soon"),IF(N167+K167*Settings!$B$6-O167&lt;=0,0,IF(N($J167)&gt;0,CEILING(MAX(N167+K167*Settings!$B$6-O167,N($I167)),$J167),ROUNDUP(MAX(N167+K167*Settings!$B$6-O167,N($I167)),0))),"")</f>
        <v/>
      </c>
      <c r="T167" s="42" t="str">
        <f aca="false">IF(AND(ISNUMBER(S167),ISNUMBER($D167)),S167*$D167,"")</f>
        <v/>
      </c>
    </row>
    <row r="168" customFormat="false" ht="15" hidden="false" customHeight="false" outlineLevel="0" collapsed="false">
      <c r="A168" s="34"/>
      <c r="B168" s="34"/>
      <c r="C168" s="34"/>
      <c r="D168" s="35"/>
      <c r="E168" s="36"/>
      <c r="F168" s="36"/>
      <c r="G168" s="37"/>
      <c r="H168" s="37"/>
      <c r="I168" s="37"/>
      <c r="J168" s="37"/>
      <c r="K168" s="38" t="str">
        <f aca="false">IF(OR($A168="",'Sales history'!$O168=0),"",'Sales history'!$R168)</f>
        <v/>
      </c>
      <c r="L168" s="38" t="str">
        <f aca="false">IF(OR($A168="",'Sales history'!$O168=0),"",'Sales history'!$S168)</f>
        <v/>
      </c>
      <c r="M168" s="39" t="str">
        <f aca="false">IF(AND($A168&lt;&gt;"",'Sales history'!$O168&gt;0,$E168&lt;&gt;""),ROUNDUP(Settings!$B$5*SQRT($E168*L168^2+K168^2*N($F168)^2),0),"")</f>
        <v/>
      </c>
      <c r="N168" s="39" t="str">
        <f aca="false">IF(AND($A168&lt;&gt;"",'Sales history'!$O168&gt;0,$E168&lt;&gt;""),ROUNDUP(K168*$E168+M168,0),"")</f>
        <v/>
      </c>
      <c r="O168" s="39" t="str">
        <f aca="false">IF($A168="","",N($G168)+N($H168))</f>
        <v/>
      </c>
      <c r="P168" s="40" t="str">
        <f aca="false">IF(AND(AND($A168&lt;&gt;"",'Sales history'!$O168&gt;0,$E168&lt;&gt;""),N(K168)&gt;0),MAX(0,N($G168))/K168,"")</f>
        <v/>
      </c>
      <c r="Q168" s="40" t="str">
        <f aca="false">IF(AND(AND($A168&lt;&gt;"",'Sales history'!$O168&gt;0,$E168&lt;&gt;""),N(K168)&gt;0),MAX(0,(O168-N168)/K168),"")</f>
        <v/>
      </c>
      <c r="R168" s="41" t="str">
        <f aca="false">IF($A168="","",IF('Sales history'!$O168=0,"Need sales history",IF($E168="","Need lead time",IF(K168=0,"No demand",IF(N($G168)&lt;=0,"Out of stock",IF(O168&lt;=N168,"Order now",IF(Q168&lt;=Settings!$B$7,"Order soon","OK")))))))</f>
        <v/>
      </c>
      <c r="S168" s="39" t="str">
        <f aca="false">IF(OR(R168="Out of stock",R168="Order now",R168="Order soon"),IF(N168+K168*Settings!$B$6-O168&lt;=0,0,IF(N($J168)&gt;0,CEILING(MAX(N168+K168*Settings!$B$6-O168,N($I168)),$J168),ROUNDUP(MAX(N168+K168*Settings!$B$6-O168,N($I168)),0))),"")</f>
        <v/>
      </c>
      <c r="T168" s="42" t="str">
        <f aca="false">IF(AND(ISNUMBER(S168),ISNUMBER($D168)),S168*$D168,"")</f>
        <v/>
      </c>
    </row>
    <row r="169" customFormat="false" ht="15" hidden="false" customHeight="false" outlineLevel="0" collapsed="false">
      <c r="A169" s="34"/>
      <c r="B169" s="34"/>
      <c r="C169" s="34"/>
      <c r="D169" s="35"/>
      <c r="E169" s="36"/>
      <c r="F169" s="36"/>
      <c r="G169" s="37"/>
      <c r="H169" s="37"/>
      <c r="I169" s="37"/>
      <c r="J169" s="37"/>
      <c r="K169" s="38" t="str">
        <f aca="false">IF(OR($A169="",'Sales history'!$O169=0),"",'Sales history'!$R169)</f>
        <v/>
      </c>
      <c r="L169" s="38" t="str">
        <f aca="false">IF(OR($A169="",'Sales history'!$O169=0),"",'Sales history'!$S169)</f>
        <v/>
      </c>
      <c r="M169" s="39" t="str">
        <f aca="false">IF(AND($A169&lt;&gt;"",'Sales history'!$O169&gt;0,$E169&lt;&gt;""),ROUNDUP(Settings!$B$5*SQRT($E169*L169^2+K169^2*N($F169)^2),0),"")</f>
        <v/>
      </c>
      <c r="N169" s="39" t="str">
        <f aca="false">IF(AND($A169&lt;&gt;"",'Sales history'!$O169&gt;0,$E169&lt;&gt;""),ROUNDUP(K169*$E169+M169,0),"")</f>
        <v/>
      </c>
      <c r="O169" s="39" t="str">
        <f aca="false">IF($A169="","",N($G169)+N($H169))</f>
        <v/>
      </c>
      <c r="P169" s="40" t="str">
        <f aca="false">IF(AND(AND($A169&lt;&gt;"",'Sales history'!$O169&gt;0,$E169&lt;&gt;""),N(K169)&gt;0),MAX(0,N($G169))/K169,"")</f>
        <v/>
      </c>
      <c r="Q169" s="40" t="str">
        <f aca="false">IF(AND(AND($A169&lt;&gt;"",'Sales history'!$O169&gt;0,$E169&lt;&gt;""),N(K169)&gt;0),MAX(0,(O169-N169)/K169),"")</f>
        <v/>
      </c>
      <c r="R169" s="41" t="str">
        <f aca="false">IF($A169="","",IF('Sales history'!$O169=0,"Need sales history",IF($E169="","Need lead time",IF(K169=0,"No demand",IF(N($G169)&lt;=0,"Out of stock",IF(O169&lt;=N169,"Order now",IF(Q169&lt;=Settings!$B$7,"Order soon","OK")))))))</f>
        <v/>
      </c>
      <c r="S169" s="39" t="str">
        <f aca="false">IF(OR(R169="Out of stock",R169="Order now",R169="Order soon"),IF(N169+K169*Settings!$B$6-O169&lt;=0,0,IF(N($J169)&gt;0,CEILING(MAX(N169+K169*Settings!$B$6-O169,N($I169)),$J169),ROUNDUP(MAX(N169+K169*Settings!$B$6-O169,N($I169)),0))),"")</f>
        <v/>
      </c>
      <c r="T169" s="42" t="str">
        <f aca="false">IF(AND(ISNUMBER(S169),ISNUMBER($D169)),S169*$D169,"")</f>
        <v/>
      </c>
    </row>
    <row r="170" customFormat="false" ht="15" hidden="false" customHeight="false" outlineLevel="0" collapsed="false">
      <c r="A170" s="34"/>
      <c r="B170" s="34"/>
      <c r="C170" s="34"/>
      <c r="D170" s="35"/>
      <c r="E170" s="36"/>
      <c r="F170" s="36"/>
      <c r="G170" s="37"/>
      <c r="H170" s="37"/>
      <c r="I170" s="37"/>
      <c r="J170" s="37"/>
      <c r="K170" s="38" t="str">
        <f aca="false">IF(OR($A170="",'Sales history'!$O170=0),"",'Sales history'!$R170)</f>
        <v/>
      </c>
      <c r="L170" s="38" t="str">
        <f aca="false">IF(OR($A170="",'Sales history'!$O170=0),"",'Sales history'!$S170)</f>
        <v/>
      </c>
      <c r="M170" s="39" t="str">
        <f aca="false">IF(AND($A170&lt;&gt;"",'Sales history'!$O170&gt;0,$E170&lt;&gt;""),ROUNDUP(Settings!$B$5*SQRT($E170*L170^2+K170^2*N($F170)^2),0),"")</f>
        <v/>
      </c>
      <c r="N170" s="39" t="str">
        <f aca="false">IF(AND($A170&lt;&gt;"",'Sales history'!$O170&gt;0,$E170&lt;&gt;""),ROUNDUP(K170*$E170+M170,0),"")</f>
        <v/>
      </c>
      <c r="O170" s="39" t="str">
        <f aca="false">IF($A170="","",N($G170)+N($H170))</f>
        <v/>
      </c>
      <c r="P170" s="40" t="str">
        <f aca="false">IF(AND(AND($A170&lt;&gt;"",'Sales history'!$O170&gt;0,$E170&lt;&gt;""),N(K170)&gt;0),MAX(0,N($G170))/K170,"")</f>
        <v/>
      </c>
      <c r="Q170" s="40" t="str">
        <f aca="false">IF(AND(AND($A170&lt;&gt;"",'Sales history'!$O170&gt;0,$E170&lt;&gt;""),N(K170)&gt;0),MAX(0,(O170-N170)/K170),"")</f>
        <v/>
      </c>
      <c r="R170" s="41" t="str">
        <f aca="false">IF($A170="","",IF('Sales history'!$O170=0,"Need sales history",IF($E170="","Need lead time",IF(K170=0,"No demand",IF(N($G170)&lt;=0,"Out of stock",IF(O170&lt;=N170,"Order now",IF(Q170&lt;=Settings!$B$7,"Order soon","OK")))))))</f>
        <v/>
      </c>
      <c r="S170" s="39" t="str">
        <f aca="false">IF(OR(R170="Out of stock",R170="Order now",R170="Order soon"),IF(N170+K170*Settings!$B$6-O170&lt;=0,0,IF(N($J170)&gt;0,CEILING(MAX(N170+K170*Settings!$B$6-O170,N($I170)),$J170),ROUNDUP(MAX(N170+K170*Settings!$B$6-O170,N($I170)),0))),"")</f>
        <v/>
      </c>
      <c r="T170" s="42" t="str">
        <f aca="false">IF(AND(ISNUMBER(S170),ISNUMBER($D170)),S170*$D170,"")</f>
        <v/>
      </c>
    </row>
    <row r="171" customFormat="false" ht="15" hidden="false" customHeight="false" outlineLevel="0" collapsed="false">
      <c r="A171" s="34"/>
      <c r="B171" s="34"/>
      <c r="C171" s="34"/>
      <c r="D171" s="35"/>
      <c r="E171" s="36"/>
      <c r="F171" s="36"/>
      <c r="G171" s="37"/>
      <c r="H171" s="37"/>
      <c r="I171" s="37"/>
      <c r="J171" s="37"/>
      <c r="K171" s="38" t="str">
        <f aca="false">IF(OR($A171="",'Sales history'!$O171=0),"",'Sales history'!$R171)</f>
        <v/>
      </c>
      <c r="L171" s="38" t="str">
        <f aca="false">IF(OR($A171="",'Sales history'!$O171=0),"",'Sales history'!$S171)</f>
        <v/>
      </c>
      <c r="M171" s="39" t="str">
        <f aca="false">IF(AND($A171&lt;&gt;"",'Sales history'!$O171&gt;0,$E171&lt;&gt;""),ROUNDUP(Settings!$B$5*SQRT($E171*L171^2+K171^2*N($F171)^2),0),"")</f>
        <v/>
      </c>
      <c r="N171" s="39" t="str">
        <f aca="false">IF(AND($A171&lt;&gt;"",'Sales history'!$O171&gt;0,$E171&lt;&gt;""),ROUNDUP(K171*$E171+M171,0),"")</f>
        <v/>
      </c>
      <c r="O171" s="39" t="str">
        <f aca="false">IF($A171="","",N($G171)+N($H171))</f>
        <v/>
      </c>
      <c r="P171" s="40" t="str">
        <f aca="false">IF(AND(AND($A171&lt;&gt;"",'Sales history'!$O171&gt;0,$E171&lt;&gt;""),N(K171)&gt;0),MAX(0,N($G171))/K171,"")</f>
        <v/>
      </c>
      <c r="Q171" s="40" t="str">
        <f aca="false">IF(AND(AND($A171&lt;&gt;"",'Sales history'!$O171&gt;0,$E171&lt;&gt;""),N(K171)&gt;0),MAX(0,(O171-N171)/K171),"")</f>
        <v/>
      </c>
      <c r="R171" s="41" t="str">
        <f aca="false">IF($A171="","",IF('Sales history'!$O171=0,"Need sales history",IF($E171="","Need lead time",IF(K171=0,"No demand",IF(N($G171)&lt;=0,"Out of stock",IF(O171&lt;=N171,"Order now",IF(Q171&lt;=Settings!$B$7,"Order soon","OK")))))))</f>
        <v/>
      </c>
      <c r="S171" s="39" t="str">
        <f aca="false">IF(OR(R171="Out of stock",R171="Order now",R171="Order soon"),IF(N171+K171*Settings!$B$6-O171&lt;=0,0,IF(N($J171)&gt;0,CEILING(MAX(N171+K171*Settings!$B$6-O171,N($I171)),$J171),ROUNDUP(MAX(N171+K171*Settings!$B$6-O171,N($I171)),0))),"")</f>
        <v/>
      </c>
      <c r="T171" s="42" t="str">
        <f aca="false">IF(AND(ISNUMBER(S171),ISNUMBER($D171)),S171*$D171,"")</f>
        <v/>
      </c>
    </row>
    <row r="172" customFormat="false" ht="15" hidden="false" customHeight="false" outlineLevel="0" collapsed="false">
      <c r="A172" s="34"/>
      <c r="B172" s="34"/>
      <c r="C172" s="34"/>
      <c r="D172" s="35"/>
      <c r="E172" s="36"/>
      <c r="F172" s="36"/>
      <c r="G172" s="37"/>
      <c r="H172" s="37"/>
      <c r="I172" s="37"/>
      <c r="J172" s="37"/>
      <c r="K172" s="38" t="str">
        <f aca="false">IF(OR($A172="",'Sales history'!$O172=0),"",'Sales history'!$R172)</f>
        <v/>
      </c>
      <c r="L172" s="38" t="str">
        <f aca="false">IF(OR($A172="",'Sales history'!$O172=0),"",'Sales history'!$S172)</f>
        <v/>
      </c>
      <c r="M172" s="39" t="str">
        <f aca="false">IF(AND($A172&lt;&gt;"",'Sales history'!$O172&gt;0,$E172&lt;&gt;""),ROUNDUP(Settings!$B$5*SQRT($E172*L172^2+K172^2*N($F172)^2),0),"")</f>
        <v/>
      </c>
      <c r="N172" s="39" t="str">
        <f aca="false">IF(AND($A172&lt;&gt;"",'Sales history'!$O172&gt;0,$E172&lt;&gt;""),ROUNDUP(K172*$E172+M172,0),"")</f>
        <v/>
      </c>
      <c r="O172" s="39" t="str">
        <f aca="false">IF($A172="","",N($G172)+N($H172))</f>
        <v/>
      </c>
      <c r="P172" s="40" t="str">
        <f aca="false">IF(AND(AND($A172&lt;&gt;"",'Sales history'!$O172&gt;0,$E172&lt;&gt;""),N(K172)&gt;0),MAX(0,N($G172))/K172,"")</f>
        <v/>
      </c>
      <c r="Q172" s="40" t="str">
        <f aca="false">IF(AND(AND($A172&lt;&gt;"",'Sales history'!$O172&gt;0,$E172&lt;&gt;""),N(K172)&gt;0),MAX(0,(O172-N172)/K172),"")</f>
        <v/>
      </c>
      <c r="R172" s="41" t="str">
        <f aca="false">IF($A172="","",IF('Sales history'!$O172=0,"Need sales history",IF($E172="","Need lead time",IF(K172=0,"No demand",IF(N($G172)&lt;=0,"Out of stock",IF(O172&lt;=N172,"Order now",IF(Q172&lt;=Settings!$B$7,"Order soon","OK")))))))</f>
        <v/>
      </c>
      <c r="S172" s="39" t="str">
        <f aca="false">IF(OR(R172="Out of stock",R172="Order now",R172="Order soon"),IF(N172+K172*Settings!$B$6-O172&lt;=0,0,IF(N($J172)&gt;0,CEILING(MAX(N172+K172*Settings!$B$6-O172,N($I172)),$J172),ROUNDUP(MAX(N172+K172*Settings!$B$6-O172,N($I172)),0))),"")</f>
        <v/>
      </c>
      <c r="T172" s="42" t="str">
        <f aca="false">IF(AND(ISNUMBER(S172),ISNUMBER($D172)),S172*$D172,"")</f>
        <v/>
      </c>
    </row>
    <row r="173" customFormat="false" ht="15" hidden="false" customHeight="false" outlineLevel="0" collapsed="false">
      <c r="A173" s="34"/>
      <c r="B173" s="34"/>
      <c r="C173" s="34"/>
      <c r="D173" s="35"/>
      <c r="E173" s="36"/>
      <c r="F173" s="36"/>
      <c r="G173" s="37"/>
      <c r="H173" s="37"/>
      <c r="I173" s="37"/>
      <c r="J173" s="37"/>
      <c r="K173" s="38" t="str">
        <f aca="false">IF(OR($A173="",'Sales history'!$O173=0),"",'Sales history'!$R173)</f>
        <v/>
      </c>
      <c r="L173" s="38" t="str">
        <f aca="false">IF(OR($A173="",'Sales history'!$O173=0),"",'Sales history'!$S173)</f>
        <v/>
      </c>
      <c r="M173" s="39" t="str">
        <f aca="false">IF(AND($A173&lt;&gt;"",'Sales history'!$O173&gt;0,$E173&lt;&gt;""),ROUNDUP(Settings!$B$5*SQRT($E173*L173^2+K173^2*N($F173)^2),0),"")</f>
        <v/>
      </c>
      <c r="N173" s="39" t="str">
        <f aca="false">IF(AND($A173&lt;&gt;"",'Sales history'!$O173&gt;0,$E173&lt;&gt;""),ROUNDUP(K173*$E173+M173,0),"")</f>
        <v/>
      </c>
      <c r="O173" s="39" t="str">
        <f aca="false">IF($A173="","",N($G173)+N($H173))</f>
        <v/>
      </c>
      <c r="P173" s="40" t="str">
        <f aca="false">IF(AND(AND($A173&lt;&gt;"",'Sales history'!$O173&gt;0,$E173&lt;&gt;""),N(K173)&gt;0),MAX(0,N($G173))/K173,"")</f>
        <v/>
      </c>
      <c r="Q173" s="40" t="str">
        <f aca="false">IF(AND(AND($A173&lt;&gt;"",'Sales history'!$O173&gt;0,$E173&lt;&gt;""),N(K173)&gt;0),MAX(0,(O173-N173)/K173),"")</f>
        <v/>
      </c>
      <c r="R173" s="41" t="str">
        <f aca="false">IF($A173="","",IF('Sales history'!$O173=0,"Need sales history",IF($E173="","Need lead time",IF(K173=0,"No demand",IF(N($G173)&lt;=0,"Out of stock",IF(O173&lt;=N173,"Order now",IF(Q173&lt;=Settings!$B$7,"Order soon","OK")))))))</f>
        <v/>
      </c>
      <c r="S173" s="39" t="str">
        <f aca="false">IF(OR(R173="Out of stock",R173="Order now",R173="Order soon"),IF(N173+K173*Settings!$B$6-O173&lt;=0,0,IF(N($J173)&gt;0,CEILING(MAX(N173+K173*Settings!$B$6-O173,N($I173)),$J173),ROUNDUP(MAX(N173+K173*Settings!$B$6-O173,N($I173)),0))),"")</f>
        <v/>
      </c>
      <c r="T173" s="42" t="str">
        <f aca="false">IF(AND(ISNUMBER(S173),ISNUMBER($D173)),S173*$D173,"")</f>
        <v/>
      </c>
    </row>
    <row r="174" customFormat="false" ht="15" hidden="false" customHeight="false" outlineLevel="0" collapsed="false">
      <c r="A174" s="34"/>
      <c r="B174" s="34"/>
      <c r="C174" s="34"/>
      <c r="D174" s="35"/>
      <c r="E174" s="36"/>
      <c r="F174" s="36"/>
      <c r="G174" s="37"/>
      <c r="H174" s="37"/>
      <c r="I174" s="37"/>
      <c r="J174" s="37"/>
      <c r="K174" s="38" t="str">
        <f aca="false">IF(OR($A174="",'Sales history'!$O174=0),"",'Sales history'!$R174)</f>
        <v/>
      </c>
      <c r="L174" s="38" t="str">
        <f aca="false">IF(OR($A174="",'Sales history'!$O174=0),"",'Sales history'!$S174)</f>
        <v/>
      </c>
      <c r="M174" s="39" t="str">
        <f aca="false">IF(AND($A174&lt;&gt;"",'Sales history'!$O174&gt;0,$E174&lt;&gt;""),ROUNDUP(Settings!$B$5*SQRT($E174*L174^2+K174^2*N($F174)^2),0),"")</f>
        <v/>
      </c>
      <c r="N174" s="39" t="str">
        <f aca="false">IF(AND($A174&lt;&gt;"",'Sales history'!$O174&gt;0,$E174&lt;&gt;""),ROUNDUP(K174*$E174+M174,0),"")</f>
        <v/>
      </c>
      <c r="O174" s="39" t="str">
        <f aca="false">IF($A174="","",N($G174)+N($H174))</f>
        <v/>
      </c>
      <c r="P174" s="40" t="str">
        <f aca="false">IF(AND(AND($A174&lt;&gt;"",'Sales history'!$O174&gt;0,$E174&lt;&gt;""),N(K174)&gt;0),MAX(0,N($G174))/K174,"")</f>
        <v/>
      </c>
      <c r="Q174" s="40" t="str">
        <f aca="false">IF(AND(AND($A174&lt;&gt;"",'Sales history'!$O174&gt;0,$E174&lt;&gt;""),N(K174)&gt;0),MAX(0,(O174-N174)/K174),"")</f>
        <v/>
      </c>
      <c r="R174" s="41" t="str">
        <f aca="false">IF($A174="","",IF('Sales history'!$O174=0,"Need sales history",IF($E174="","Need lead time",IF(K174=0,"No demand",IF(N($G174)&lt;=0,"Out of stock",IF(O174&lt;=N174,"Order now",IF(Q174&lt;=Settings!$B$7,"Order soon","OK")))))))</f>
        <v/>
      </c>
      <c r="S174" s="39" t="str">
        <f aca="false">IF(OR(R174="Out of stock",R174="Order now",R174="Order soon"),IF(N174+K174*Settings!$B$6-O174&lt;=0,0,IF(N($J174)&gt;0,CEILING(MAX(N174+K174*Settings!$B$6-O174,N($I174)),$J174),ROUNDUP(MAX(N174+K174*Settings!$B$6-O174,N($I174)),0))),"")</f>
        <v/>
      </c>
      <c r="T174" s="42" t="str">
        <f aca="false">IF(AND(ISNUMBER(S174),ISNUMBER($D174)),S174*$D174,"")</f>
        <v/>
      </c>
    </row>
    <row r="175" customFormat="false" ht="15" hidden="false" customHeight="false" outlineLevel="0" collapsed="false">
      <c r="A175" s="34"/>
      <c r="B175" s="34"/>
      <c r="C175" s="34"/>
      <c r="D175" s="35"/>
      <c r="E175" s="36"/>
      <c r="F175" s="36"/>
      <c r="G175" s="37"/>
      <c r="H175" s="37"/>
      <c r="I175" s="37"/>
      <c r="J175" s="37"/>
      <c r="K175" s="38" t="str">
        <f aca="false">IF(OR($A175="",'Sales history'!$O175=0),"",'Sales history'!$R175)</f>
        <v/>
      </c>
      <c r="L175" s="38" t="str">
        <f aca="false">IF(OR($A175="",'Sales history'!$O175=0),"",'Sales history'!$S175)</f>
        <v/>
      </c>
      <c r="M175" s="39" t="str">
        <f aca="false">IF(AND($A175&lt;&gt;"",'Sales history'!$O175&gt;0,$E175&lt;&gt;""),ROUNDUP(Settings!$B$5*SQRT($E175*L175^2+K175^2*N($F175)^2),0),"")</f>
        <v/>
      </c>
      <c r="N175" s="39" t="str">
        <f aca="false">IF(AND($A175&lt;&gt;"",'Sales history'!$O175&gt;0,$E175&lt;&gt;""),ROUNDUP(K175*$E175+M175,0),"")</f>
        <v/>
      </c>
      <c r="O175" s="39" t="str">
        <f aca="false">IF($A175="","",N($G175)+N($H175))</f>
        <v/>
      </c>
      <c r="P175" s="40" t="str">
        <f aca="false">IF(AND(AND($A175&lt;&gt;"",'Sales history'!$O175&gt;0,$E175&lt;&gt;""),N(K175)&gt;0),MAX(0,N($G175))/K175,"")</f>
        <v/>
      </c>
      <c r="Q175" s="40" t="str">
        <f aca="false">IF(AND(AND($A175&lt;&gt;"",'Sales history'!$O175&gt;0,$E175&lt;&gt;""),N(K175)&gt;0),MAX(0,(O175-N175)/K175),"")</f>
        <v/>
      </c>
      <c r="R175" s="41" t="str">
        <f aca="false">IF($A175="","",IF('Sales history'!$O175=0,"Need sales history",IF($E175="","Need lead time",IF(K175=0,"No demand",IF(N($G175)&lt;=0,"Out of stock",IF(O175&lt;=N175,"Order now",IF(Q175&lt;=Settings!$B$7,"Order soon","OK")))))))</f>
        <v/>
      </c>
      <c r="S175" s="39" t="str">
        <f aca="false">IF(OR(R175="Out of stock",R175="Order now",R175="Order soon"),IF(N175+K175*Settings!$B$6-O175&lt;=0,0,IF(N($J175)&gt;0,CEILING(MAX(N175+K175*Settings!$B$6-O175,N($I175)),$J175),ROUNDUP(MAX(N175+K175*Settings!$B$6-O175,N($I175)),0))),"")</f>
        <v/>
      </c>
      <c r="T175" s="42" t="str">
        <f aca="false">IF(AND(ISNUMBER(S175),ISNUMBER($D175)),S175*$D175,"")</f>
        <v/>
      </c>
    </row>
    <row r="176" customFormat="false" ht="15" hidden="false" customHeight="false" outlineLevel="0" collapsed="false">
      <c r="A176" s="34"/>
      <c r="B176" s="34"/>
      <c r="C176" s="34"/>
      <c r="D176" s="35"/>
      <c r="E176" s="36"/>
      <c r="F176" s="36"/>
      <c r="G176" s="37"/>
      <c r="H176" s="37"/>
      <c r="I176" s="37"/>
      <c r="J176" s="37"/>
      <c r="K176" s="38" t="str">
        <f aca="false">IF(OR($A176="",'Sales history'!$O176=0),"",'Sales history'!$R176)</f>
        <v/>
      </c>
      <c r="L176" s="38" t="str">
        <f aca="false">IF(OR($A176="",'Sales history'!$O176=0),"",'Sales history'!$S176)</f>
        <v/>
      </c>
      <c r="M176" s="39" t="str">
        <f aca="false">IF(AND($A176&lt;&gt;"",'Sales history'!$O176&gt;0,$E176&lt;&gt;""),ROUNDUP(Settings!$B$5*SQRT($E176*L176^2+K176^2*N($F176)^2),0),"")</f>
        <v/>
      </c>
      <c r="N176" s="39" t="str">
        <f aca="false">IF(AND($A176&lt;&gt;"",'Sales history'!$O176&gt;0,$E176&lt;&gt;""),ROUNDUP(K176*$E176+M176,0),"")</f>
        <v/>
      </c>
      <c r="O176" s="39" t="str">
        <f aca="false">IF($A176="","",N($G176)+N($H176))</f>
        <v/>
      </c>
      <c r="P176" s="40" t="str">
        <f aca="false">IF(AND(AND($A176&lt;&gt;"",'Sales history'!$O176&gt;0,$E176&lt;&gt;""),N(K176)&gt;0),MAX(0,N($G176))/K176,"")</f>
        <v/>
      </c>
      <c r="Q176" s="40" t="str">
        <f aca="false">IF(AND(AND($A176&lt;&gt;"",'Sales history'!$O176&gt;0,$E176&lt;&gt;""),N(K176)&gt;0),MAX(0,(O176-N176)/K176),"")</f>
        <v/>
      </c>
      <c r="R176" s="41" t="str">
        <f aca="false">IF($A176="","",IF('Sales history'!$O176=0,"Need sales history",IF($E176="","Need lead time",IF(K176=0,"No demand",IF(N($G176)&lt;=0,"Out of stock",IF(O176&lt;=N176,"Order now",IF(Q176&lt;=Settings!$B$7,"Order soon","OK")))))))</f>
        <v/>
      </c>
      <c r="S176" s="39" t="str">
        <f aca="false">IF(OR(R176="Out of stock",R176="Order now",R176="Order soon"),IF(N176+K176*Settings!$B$6-O176&lt;=0,0,IF(N($J176)&gt;0,CEILING(MAX(N176+K176*Settings!$B$6-O176,N($I176)),$J176),ROUNDUP(MAX(N176+K176*Settings!$B$6-O176,N($I176)),0))),"")</f>
        <v/>
      </c>
      <c r="T176" s="42" t="str">
        <f aca="false">IF(AND(ISNUMBER(S176),ISNUMBER($D176)),S176*$D176,"")</f>
        <v/>
      </c>
    </row>
    <row r="177" customFormat="false" ht="15" hidden="false" customHeight="false" outlineLevel="0" collapsed="false">
      <c r="A177" s="34"/>
      <c r="B177" s="34"/>
      <c r="C177" s="34"/>
      <c r="D177" s="35"/>
      <c r="E177" s="36"/>
      <c r="F177" s="36"/>
      <c r="G177" s="37"/>
      <c r="H177" s="37"/>
      <c r="I177" s="37"/>
      <c r="J177" s="37"/>
      <c r="K177" s="38" t="str">
        <f aca="false">IF(OR($A177="",'Sales history'!$O177=0),"",'Sales history'!$R177)</f>
        <v/>
      </c>
      <c r="L177" s="38" t="str">
        <f aca="false">IF(OR($A177="",'Sales history'!$O177=0),"",'Sales history'!$S177)</f>
        <v/>
      </c>
      <c r="M177" s="39" t="str">
        <f aca="false">IF(AND($A177&lt;&gt;"",'Sales history'!$O177&gt;0,$E177&lt;&gt;""),ROUNDUP(Settings!$B$5*SQRT($E177*L177^2+K177^2*N($F177)^2),0),"")</f>
        <v/>
      </c>
      <c r="N177" s="39" t="str">
        <f aca="false">IF(AND($A177&lt;&gt;"",'Sales history'!$O177&gt;0,$E177&lt;&gt;""),ROUNDUP(K177*$E177+M177,0),"")</f>
        <v/>
      </c>
      <c r="O177" s="39" t="str">
        <f aca="false">IF($A177="","",N($G177)+N($H177))</f>
        <v/>
      </c>
      <c r="P177" s="40" t="str">
        <f aca="false">IF(AND(AND($A177&lt;&gt;"",'Sales history'!$O177&gt;0,$E177&lt;&gt;""),N(K177)&gt;0),MAX(0,N($G177))/K177,"")</f>
        <v/>
      </c>
      <c r="Q177" s="40" t="str">
        <f aca="false">IF(AND(AND($A177&lt;&gt;"",'Sales history'!$O177&gt;0,$E177&lt;&gt;""),N(K177)&gt;0),MAX(0,(O177-N177)/K177),"")</f>
        <v/>
      </c>
      <c r="R177" s="41" t="str">
        <f aca="false">IF($A177="","",IF('Sales history'!$O177=0,"Need sales history",IF($E177="","Need lead time",IF(K177=0,"No demand",IF(N($G177)&lt;=0,"Out of stock",IF(O177&lt;=N177,"Order now",IF(Q177&lt;=Settings!$B$7,"Order soon","OK")))))))</f>
        <v/>
      </c>
      <c r="S177" s="39" t="str">
        <f aca="false">IF(OR(R177="Out of stock",R177="Order now",R177="Order soon"),IF(N177+K177*Settings!$B$6-O177&lt;=0,0,IF(N($J177)&gt;0,CEILING(MAX(N177+K177*Settings!$B$6-O177,N($I177)),$J177),ROUNDUP(MAX(N177+K177*Settings!$B$6-O177,N($I177)),0))),"")</f>
        <v/>
      </c>
      <c r="T177" s="42" t="str">
        <f aca="false">IF(AND(ISNUMBER(S177),ISNUMBER($D177)),S177*$D177,"")</f>
        <v/>
      </c>
    </row>
    <row r="178" customFormat="false" ht="15" hidden="false" customHeight="false" outlineLevel="0" collapsed="false">
      <c r="A178" s="34"/>
      <c r="B178" s="34"/>
      <c r="C178" s="34"/>
      <c r="D178" s="35"/>
      <c r="E178" s="36"/>
      <c r="F178" s="36"/>
      <c r="G178" s="37"/>
      <c r="H178" s="37"/>
      <c r="I178" s="37"/>
      <c r="J178" s="37"/>
      <c r="K178" s="38" t="str">
        <f aca="false">IF(OR($A178="",'Sales history'!$O178=0),"",'Sales history'!$R178)</f>
        <v/>
      </c>
      <c r="L178" s="38" t="str">
        <f aca="false">IF(OR($A178="",'Sales history'!$O178=0),"",'Sales history'!$S178)</f>
        <v/>
      </c>
      <c r="M178" s="39" t="str">
        <f aca="false">IF(AND($A178&lt;&gt;"",'Sales history'!$O178&gt;0,$E178&lt;&gt;""),ROUNDUP(Settings!$B$5*SQRT($E178*L178^2+K178^2*N($F178)^2),0),"")</f>
        <v/>
      </c>
      <c r="N178" s="39" t="str">
        <f aca="false">IF(AND($A178&lt;&gt;"",'Sales history'!$O178&gt;0,$E178&lt;&gt;""),ROUNDUP(K178*$E178+M178,0),"")</f>
        <v/>
      </c>
      <c r="O178" s="39" t="str">
        <f aca="false">IF($A178="","",N($G178)+N($H178))</f>
        <v/>
      </c>
      <c r="P178" s="40" t="str">
        <f aca="false">IF(AND(AND($A178&lt;&gt;"",'Sales history'!$O178&gt;0,$E178&lt;&gt;""),N(K178)&gt;0),MAX(0,N($G178))/K178,"")</f>
        <v/>
      </c>
      <c r="Q178" s="40" t="str">
        <f aca="false">IF(AND(AND($A178&lt;&gt;"",'Sales history'!$O178&gt;0,$E178&lt;&gt;""),N(K178)&gt;0),MAX(0,(O178-N178)/K178),"")</f>
        <v/>
      </c>
      <c r="R178" s="41" t="str">
        <f aca="false">IF($A178="","",IF('Sales history'!$O178=0,"Need sales history",IF($E178="","Need lead time",IF(K178=0,"No demand",IF(N($G178)&lt;=0,"Out of stock",IF(O178&lt;=N178,"Order now",IF(Q178&lt;=Settings!$B$7,"Order soon","OK")))))))</f>
        <v/>
      </c>
      <c r="S178" s="39" t="str">
        <f aca="false">IF(OR(R178="Out of stock",R178="Order now",R178="Order soon"),IF(N178+K178*Settings!$B$6-O178&lt;=0,0,IF(N($J178)&gt;0,CEILING(MAX(N178+K178*Settings!$B$6-O178,N($I178)),$J178),ROUNDUP(MAX(N178+K178*Settings!$B$6-O178,N($I178)),0))),"")</f>
        <v/>
      </c>
      <c r="T178" s="42" t="str">
        <f aca="false">IF(AND(ISNUMBER(S178),ISNUMBER($D178)),S178*$D178,"")</f>
        <v/>
      </c>
    </row>
    <row r="179" customFormat="false" ht="15" hidden="false" customHeight="false" outlineLevel="0" collapsed="false">
      <c r="A179" s="34"/>
      <c r="B179" s="34"/>
      <c r="C179" s="34"/>
      <c r="D179" s="35"/>
      <c r="E179" s="36"/>
      <c r="F179" s="36"/>
      <c r="G179" s="37"/>
      <c r="H179" s="37"/>
      <c r="I179" s="37"/>
      <c r="J179" s="37"/>
      <c r="K179" s="38" t="str">
        <f aca="false">IF(OR($A179="",'Sales history'!$O179=0),"",'Sales history'!$R179)</f>
        <v/>
      </c>
      <c r="L179" s="38" t="str">
        <f aca="false">IF(OR($A179="",'Sales history'!$O179=0),"",'Sales history'!$S179)</f>
        <v/>
      </c>
      <c r="M179" s="39" t="str">
        <f aca="false">IF(AND($A179&lt;&gt;"",'Sales history'!$O179&gt;0,$E179&lt;&gt;""),ROUNDUP(Settings!$B$5*SQRT($E179*L179^2+K179^2*N($F179)^2),0),"")</f>
        <v/>
      </c>
      <c r="N179" s="39" t="str">
        <f aca="false">IF(AND($A179&lt;&gt;"",'Sales history'!$O179&gt;0,$E179&lt;&gt;""),ROUNDUP(K179*$E179+M179,0),"")</f>
        <v/>
      </c>
      <c r="O179" s="39" t="str">
        <f aca="false">IF($A179="","",N($G179)+N($H179))</f>
        <v/>
      </c>
      <c r="P179" s="40" t="str">
        <f aca="false">IF(AND(AND($A179&lt;&gt;"",'Sales history'!$O179&gt;0,$E179&lt;&gt;""),N(K179)&gt;0),MAX(0,N($G179))/K179,"")</f>
        <v/>
      </c>
      <c r="Q179" s="40" t="str">
        <f aca="false">IF(AND(AND($A179&lt;&gt;"",'Sales history'!$O179&gt;0,$E179&lt;&gt;""),N(K179)&gt;0),MAX(0,(O179-N179)/K179),"")</f>
        <v/>
      </c>
      <c r="R179" s="41" t="str">
        <f aca="false">IF($A179="","",IF('Sales history'!$O179=0,"Need sales history",IF($E179="","Need lead time",IF(K179=0,"No demand",IF(N($G179)&lt;=0,"Out of stock",IF(O179&lt;=N179,"Order now",IF(Q179&lt;=Settings!$B$7,"Order soon","OK")))))))</f>
        <v/>
      </c>
      <c r="S179" s="39" t="str">
        <f aca="false">IF(OR(R179="Out of stock",R179="Order now",R179="Order soon"),IF(N179+K179*Settings!$B$6-O179&lt;=0,0,IF(N($J179)&gt;0,CEILING(MAX(N179+K179*Settings!$B$6-O179,N($I179)),$J179),ROUNDUP(MAX(N179+K179*Settings!$B$6-O179,N($I179)),0))),"")</f>
        <v/>
      </c>
      <c r="T179" s="42" t="str">
        <f aca="false">IF(AND(ISNUMBER(S179),ISNUMBER($D179)),S179*$D179,"")</f>
        <v/>
      </c>
    </row>
    <row r="180" customFormat="false" ht="15" hidden="false" customHeight="false" outlineLevel="0" collapsed="false">
      <c r="A180" s="34"/>
      <c r="B180" s="34"/>
      <c r="C180" s="34"/>
      <c r="D180" s="35"/>
      <c r="E180" s="36"/>
      <c r="F180" s="36"/>
      <c r="G180" s="37"/>
      <c r="H180" s="37"/>
      <c r="I180" s="37"/>
      <c r="J180" s="37"/>
      <c r="K180" s="38" t="str">
        <f aca="false">IF(OR($A180="",'Sales history'!$O180=0),"",'Sales history'!$R180)</f>
        <v/>
      </c>
      <c r="L180" s="38" t="str">
        <f aca="false">IF(OR($A180="",'Sales history'!$O180=0),"",'Sales history'!$S180)</f>
        <v/>
      </c>
      <c r="M180" s="39" t="str">
        <f aca="false">IF(AND($A180&lt;&gt;"",'Sales history'!$O180&gt;0,$E180&lt;&gt;""),ROUNDUP(Settings!$B$5*SQRT($E180*L180^2+K180^2*N($F180)^2),0),"")</f>
        <v/>
      </c>
      <c r="N180" s="39" t="str">
        <f aca="false">IF(AND($A180&lt;&gt;"",'Sales history'!$O180&gt;0,$E180&lt;&gt;""),ROUNDUP(K180*$E180+M180,0),"")</f>
        <v/>
      </c>
      <c r="O180" s="39" t="str">
        <f aca="false">IF($A180="","",N($G180)+N($H180))</f>
        <v/>
      </c>
      <c r="P180" s="40" t="str">
        <f aca="false">IF(AND(AND($A180&lt;&gt;"",'Sales history'!$O180&gt;0,$E180&lt;&gt;""),N(K180)&gt;0),MAX(0,N($G180))/K180,"")</f>
        <v/>
      </c>
      <c r="Q180" s="40" t="str">
        <f aca="false">IF(AND(AND($A180&lt;&gt;"",'Sales history'!$O180&gt;0,$E180&lt;&gt;""),N(K180)&gt;0),MAX(0,(O180-N180)/K180),"")</f>
        <v/>
      </c>
      <c r="R180" s="41" t="str">
        <f aca="false">IF($A180="","",IF('Sales history'!$O180=0,"Need sales history",IF($E180="","Need lead time",IF(K180=0,"No demand",IF(N($G180)&lt;=0,"Out of stock",IF(O180&lt;=N180,"Order now",IF(Q180&lt;=Settings!$B$7,"Order soon","OK")))))))</f>
        <v/>
      </c>
      <c r="S180" s="39" t="str">
        <f aca="false">IF(OR(R180="Out of stock",R180="Order now",R180="Order soon"),IF(N180+K180*Settings!$B$6-O180&lt;=0,0,IF(N($J180)&gt;0,CEILING(MAX(N180+K180*Settings!$B$6-O180,N($I180)),$J180),ROUNDUP(MAX(N180+K180*Settings!$B$6-O180,N($I180)),0))),"")</f>
        <v/>
      </c>
      <c r="T180" s="42" t="str">
        <f aca="false">IF(AND(ISNUMBER(S180),ISNUMBER($D180)),S180*$D180,"")</f>
        <v/>
      </c>
    </row>
    <row r="181" customFormat="false" ht="15" hidden="false" customHeight="false" outlineLevel="0" collapsed="false">
      <c r="A181" s="34"/>
      <c r="B181" s="34"/>
      <c r="C181" s="34"/>
      <c r="D181" s="35"/>
      <c r="E181" s="36"/>
      <c r="F181" s="36"/>
      <c r="G181" s="37"/>
      <c r="H181" s="37"/>
      <c r="I181" s="37"/>
      <c r="J181" s="37"/>
      <c r="K181" s="38" t="str">
        <f aca="false">IF(OR($A181="",'Sales history'!$O181=0),"",'Sales history'!$R181)</f>
        <v/>
      </c>
      <c r="L181" s="38" t="str">
        <f aca="false">IF(OR($A181="",'Sales history'!$O181=0),"",'Sales history'!$S181)</f>
        <v/>
      </c>
      <c r="M181" s="39" t="str">
        <f aca="false">IF(AND($A181&lt;&gt;"",'Sales history'!$O181&gt;0,$E181&lt;&gt;""),ROUNDUP(Settings!$B$5*SQRT($E181*L181^2+K181^2*N($F181)^2),0),"")</f>
        <v/>
      </c>
      <c r="N181" s="39" t="str">
        <f aca="false">IF(AND($A181&lt;&gt;"",'Sales history'!$O181&gt;0,$E181&lt;&gt;""),ROUNDUP(K181*$E181+M181,0),"")</f>
        <v/>
      </c>
      <c r="O181" s="39" t="str">
        <f aca="false">IF($A181="","",N($G181)+N($H181))</f>
        <v/>
      </c>
      <c r="P181" s="40" t="str">
        <f aca="false">IF(AND(AND($A181&lt;&gt;"",'Sales history'!$O181&gt;0,$E181&lt;&gt;""),N(K181)&gt;0),MAX(0,N($G181))/K181,"")</f>
        <v/>
      </c>
      <c r="Q181" s="40" t="str">
        <f aca="false">IF(AND(AND($A181&lt;&gt;"",'Sales history'!$O181&gt;0,$E181&lt;&gt;""),N(K181)&gt;0),MAX(0,(O181-N181)/K181),"")</f>
        <v/>
      </c>
      <c r="R181" s="41" t="str">
        <f aca="false">IF($A181="","",IF('Sales history'!$O181=0,"Need sales history",IF($E181="","Need lead time",IF(K181=0,"No demand",IF(N($G181)&lt;=0,"Out of stock",IF(O181&lt;=N181,"Order now",IF(Q181&lt;=Settings!$B$7,"Order soon","OK")))))))</f>
        <v/>
      </c>
      <c r="S181" s="39" t="str">
        <f aca="false">IF(OR(R181="Out of stock",R181="Order now",R181="Order soon"),IF(N181+K181*Settings!$B$6-O181&lt;=0,0,IF(N($J181)&gt;0,CEILING(MAX(N181+K181*Settings!$B$6-O181,N($I181)),$J181),ROUNDUP(MAX(N181+K181*Settings!$B$6-O181,N($I181)),0))),"")</f>
        <v/>
      </c>
      <c r="T181" s="42" t="str">
        <f aca="false">IF(AND(ISNUMBER(S181),ISNUMBER($D181)),S181*$D181,"")</f>
        <v/>
      </c>
    </row>
    <row r="182" customFormat="false" ht="15" hidden="false" customHeight="false" outlineLevel="0" collapsed="false">
      <c r="A182" s="34"/>
      <c r="B182" s="34"/>
      <c r="C182" s="34"/>
      <c r="D182" s="35"/>
      <c r="E182" s="36"/>
      <c r="F182" s="36"/>
      <c r="G182" s="37"/>
      <c r="H182" s="37"/>
      <c r="I182" s="37"/>
      <c r="J182" s="37"/>
      <c r="K182" s="38" t="str">
        <f aca="false">IF(OR($A182="",'Sales history'!$O182=0),"",'Sales history'!$R182)</f>
        <v/>
      </c>
      <c r="L182" s="38" t="str">
        <f aca="false">IF(OR($A182="",'Sales history'!$O182=0),"",'Sales history'!$S182)</f>
        <v/>
      </c>
      <c r="M182" s="39" t="str">
        <f aca="false">IF(AND($A182&lt;&gt;"",'Sales history'!$O182&gt;0,$E182&lt;&gt;""),ROUNDUP(Settings!$B$5*SQRT($E182*L182^2+K182^2*N($F182)^2),0),"")</f>
        <v/>
      </c>
      <c r="N182" s="39" t="str">
        <f aca="false">IF(AND($A182&lt;&gt;"",'Sales history'!$O182&gt;0,$E182&lt;&gt;""),ROUNDUP(K182*$E182+M182,0),"")</f>
        <v/>
      </c>
      <c r="O182" s="39" t="str">
        <f aca="false">IF($A182="","",N($G182)+N($H182))</f>
        <v/>
      </c>
      <c r="P182" s="40" t="str">
        <f aca="false">IF(AND(AND($A182&lt;&gt;"",'Sales history'!$O182&gt;0,$E182&lt;&gt;""),N(K182)&gt;0),MAX(0,N($G182))/K182,"")</f>
        <v/>
      </c>
      <c r="Q182" s="40" t="str">
        <f aca="false">IF(AND(AND($A182&lt;&gt;"",'Sales history'!$O182&gt;0,$E182&lt;&gt;""),N(K182)&gt;0),MAX(0,(O182-N182)/K182),"")</f>
        <v/>
      </c>
      <c r="R182" s="41" t="str">
        <f aca="false">IF($A182="","",IF('Sales history'!$O182=0,"Need sales history",IF($E182="","Need lead time",IF(K182=0,"No demand",IF(N($G182)&lt;=0,"Out of stock",IF(O182&lt;=N182,"Order now",IF(Q182&lt;=Settings!$B$7,"Order soon","OK")))))))</f>
        <v/>
      </c>
      <c r="S182" s="39" t="str">
        <f aca="false">IF(OR(R182="Out of stock",R182="Order now",R182="Order soon"),IF(N182+K182*Settings!$B$6-O182&lt;=0,0,IF(N($J182)&gt;0,CEILING(MAX(N182+K182*Settings!$B$6-O182,N($I182)),$J182),ROUNDUP(MAX(N182+K182*Settings!$B$6-O182,N($I182)),0))),"")</f>
        <v/>
      </c>
      <c r="T182" s="42" t="str">
        <f aca="false">IF(AND(ISNUMBER(S182),ISNUMBER($D182)),S182*$D182,"")</f>
        <v/>
      </c>
    </row>
    <row r="183" customFormat="false" ht="15" hidden="false" customHeight="false" outlineLevel="0" collapsed="false">
      <c r="A183" s="34"/>
      <c r="B183" s="34"/>
      <c r="C183" s="34"/>
      <c r="D183" s="35"/>
      <c r="E183" s="36"/>
      <c r="F183" s="36"/>
      <c r="G183" s="37"/>
      <c r="H183" s="37"/>
      <c r="I183" s="37"/>
      <c r="J183" s="37"/>
      <c r="K183" s="38" t="str">
        <f aca="false">IF(OR($A183="",'Sales history'!$O183=0),"",'Sales history'!$R183)</f>
        <v/>
      </c>
      <c r="L183" s="38" t="str">
        <f aca="false">IF(OR($A183="",'Sales history'!$O183=0),"",'Sales history'!$S183)</f>
        <v/>
      </c>
      <c r="M183" s="39" t="str">
        <f aca="false">IF(AND($A183&lt;&gt;"",'Sales history'!$O183&gt;0,$E183&lt;&gt;""),ROUNDUP(Settings!$B$5*SQRT($E183*L183^2+K183^2*N($F183)^2),0),"")</f>
        <v/>
      </c>
      <c r="N183" s="39" t="str">
        <f aca="false">IF(AND($A183&lt;&gt;"",'Sales history'!$O183&gt;0,$E183&lt;&gt;""),ROUNDUP(K183*$E183+M183,0),"")</f>
        <v/>
      </c>
      <c r="O183" s="39" t="str">
        <f aca="false">IF($A183="","",N($G183)+N($H183))</f>
        <v/>
      </c>
      <c r="P183" s="40" t="str">
        <f aca="false">IF(AND(AND($A183&lt;&gt;"",'Sales history'!$O183&gt;0,$E183&lt;&gt;""),N(K183)&gt;0),MAX(0,N($G183))/K183,"")</f>
        <v/>
      </c>
      <c r="Q183" s="40" t="str">
        <f aca="false">IF(AND(AND($A183&lt;&gt;"",'Sales history'!$O183&gt;0,$E183&lt;&gt;""),N(K183)&gt;0),MAX(0,(O183-N183)/K183),"")</f>
        <v/>
      </c>
      <c r="R183" s="41" t="str">
        <f aca="false">IF($A183="","",IF('Sales history'!$O183=0,"Need sales history",IF($E183="","Need lead time",IF(K183=0,"No demand",IF(N($G183)&lt;=0,"Out of stock",IF(O183&lt;=N183,"Order now",IF(Q183&lt;=Settings!$B$7,"Order soon","OK")))))))</f>
        <v/>
      </c>
      <c r="S183" s="39" t="str">
        <f aca="false">IF(OR(R183="Out of stock",R183="Order now",R183="Order soon"),IF(N183+K183*Settings!$B$6-O183&lt;=0,0,IF(N($J183)&gt;0,CEILING(MAX(N183+K183*Settings!$B$6-O183,N($I183)),$J183),ROUNDUP(MAX(N183+K183*Settings!$B$6-O183,N($I183)),0))),"")</f>
        <v/>
      </c>
      <c r="T183" s="42" t="str">
        <f aca="false">IF(AND(ISNUMBER(S183),ISNUMBER($D183)),S183*$D183,"")</f>
        <v/>
      </c>
    </row>
    <row r="184" customFormat="false" ht="15" hidden="false" customHeight="false" outlineLevel="0" collapsed="false">
      <c r="A184" s="34"/>
      <c r="B184" s="34"/>
      <c r="C184" s="34"/>
      <c r="D184" s="35"/>
      <c r="E184" s="36"/>
      <c r="F184" s="36"/>
      <c r="G184" s="37"/>
      <c r="H184" s="37"/>
      <c r="I184" s="37"/>
      <c r="J184" s="37"/>
      <c r="K184" s="38" t="str">
        <f aca="false">IF(OR($A184="",'Sales history'!$O184=0),"",'Sales history'!$R184)</f>
        <v/>
      </c>
      <c r="L184" s="38" t="str">
        <f aca="false">IF(OR($A184="",'Sales history'!$O184=0),"",'Sales history'!$S184)</f>
        <v/>
      </c>
      <c r="M184" s="39" t="str">
        <f aca="false">IF(AND($A184&lt;&gt;"",'Sales history'!$O184&gt;0,$E184&lt;&gt;""),ROUNDUP(Settings!$B$5*SQRT($E184*L184^2+K184^2*N($F184)^2),0),"")</f>
        <v/>
      </c>
      <c r="N184" s="39" t="str">
        <f aca="false">IF(AND($A184&lt;&gt;"",'Sales history'!$O184&gt;0,$E184&lt;&gt;""),ROUNDUP(K184*$E184+M184,0),"")</f>
        <v/>
      </c>
      <c r="O184" s="39" t="str">
        <f aca="false">IF($A184="","",N($G184)+N($H184))</f>
        <v/>
      </c>
      <c r="P184" s="40" t="str">
        <f aca="false">IF(AND(AND($A184&lt;&gt;"",'Sales history'!$O184&gt;0,$E184&lt;&gt;""),N(K184)&gt;0),MAX(0,N($G184))/K184,"")</f>
        <v/>
      </c>
      <c r="Q184" s="40" t="str">
        <f aca="false">IF(AND(AND($A184&lt;&gt;"",'Sales history'!$O184&gt;0,$E184&lt;&gt;""),N(K184)&gt;0),MAX(0,(O184-N184)/K184),"")</f>
        <v/>
      </c>
      <c r="R184" s="41" t="str">
        <f aca="false">IF($A184="","",IF('Sales history'!$O184=0,"Need sales history",IF($E184="","Need lead time",IF(K184=0,"No demand",IF(N($G184)&lt;=0,"Out of stock",IF(O184&lt;=N184,"Order now",IF(Q184&lt;=Settings!$B$7,"Order soon","OK")))))))</f>
        <v/>
      </c>
      <c r="S184" s="39" t="str">
        <f aca="false">IF(OR(R184="Out of stock",R184="Order now",R184="Order soon"),IF(N184+K184*Settings!$B$6-O184&lt;=0,0,IF(N($J184)&gt;0,CEILING(MAX(N184+K184*Settings!$B$6-O184,N($I184)),$J184),ROUNDUP(MAX(N184+K184*Settings!$B$6-O184,N($I184)),0))),"")</f>
        <v/>
      </c>
      <c r="T184" s="42" t="str">
        <f aca="false">IF(AND(ISNUMBER(S184),ISNUMBER($D184)),S184*$D184,"")</f>
        <v/>
      </c>
    </row>
    <row r="185" customFormat="false" ht="15" hidden="false" customHeight="false" outlineLevel="0" collapsed="false">
      <c r="A185" s="34"/>
      <c r="B185" s="34"/>
      <c r="C185" s="34"/>
      <c r="D185" s="35"/>
      <c r="E185" s="36"/>
      <c r="F185" s="36"/>
      <c r="G185" s="37"/>
      <c r="H185" s="37"/>
      <c r="I185" s="37"/>
      <c r="J185" s="37"/>
      <c r="K185" s="38" t="str">
        <f aca="false">IF(OR($A185="",'Sales history'!$O185=0),"",'Sales history'!$R185)</f>
        <v/>
      </c>
      <c r="L185" s="38" t="str">
        <f aca="false">IF(OR($A185="",'Sales history'!$O185=0),"",'Sales history'!$S185)</f>
        <v/>
      </c>
      <c r="M185" s="39" t="str">
        <f aca="false">IF(AND($A185&lt;&gt;"",'Sales history'!$O185&gt;0,$E185&lt;&gt;""),ROUNDUP(Settings!$B$5*SQRT($E185*L185^2+K185^2*N($F185)^2),0),"")</f>
        <v/>
      </c>
      <c r="N185" s="39" t="str">
        <f aca="false">IF(AND($A185&lt;&gt;"",'Sales history'!$O185&gt;0,$E185&lt;&gt;""),ROUNDUP(K185*$E185+M185,0),"")</f>
        <v/>
      </c>
      <c r="O185" s="39" t="str">
        <f aca="false">IF($A185="","",N($G185)+N($H185))</f>
        <v/>
      </c>
      <c r="P185" s="40" t="str">
        <f aca="false">IF(AND(AND($A185&lt;&gt;"",'Sales history'!$O185&gt;0,$E185&lt;&gt;""),N(K185)&gt;0),MAX(0,N($G185))/K185,"")</f>
        <v/>
      </c>
      <c r="Q185" s="40" t="str">
        <f aca="false">IF(AND(AND($A185&lt;&gt;"",'Sales history'!$O185&gt;0,$E185&lt;&gt;""),N(K185)&gt;0),MAX(0,(O185-N185)/K185),"")</f>
        <v/>
      </c>
      <c r="R185" s="41" t="str">
        <f aca="false">IF($A185="","",IF('Sales history'!$O185=0,"Need sales history",IF($E185="","Need lead time",IF(K185=0,"No demand",IF(N($G185)&lt;=0,"Out of stock",IF(O185&lt;=N185,"Order now",IF(Q185&lt;=Settings!$B$7,"Order soon","OK")))))))</f>
        <v/>
      </c>
      <c r="S185" s="39" t="str">
        <f aca="false">IF(OR(R185="Out of stock",R185="Order now",R185="Order soon"),IF(N185+K185*Settings!$B$6-O185&lt;=0,0,IF(N($J185)&gt;0,CEILING(MAX(N185+K185*Settings!$B$6-O185,N($I185)),$J185),ROUNDUP(MAX(N185+K185*Settings!$B$6-O185,N($I185)),0))),"")</f>
        <v/>
      </c>
      <c r="T185" s="42" t="str">
        <f aca="false">IF(AND(ISNUMBER(S185),ISNUMBER($D185)),S185*$D185,"")</f>
        <v/>
      </c>
    </row>
    <row r="186" customFormat="false" ht="15" hidden="false" customHeight="false" outlineLevel="0" collapsed="false">
      <c r="A186" s="34"/>
      <c r="B186" s="34"/>
      <c r="C186" s="34"/>
      <c r="D186" s="35"/>
      <c r="E186" s="36"/>
      <c r="F186" s="36"/>
      <c r="G186" s="37"/>
      <c r="H186" s="37"/>
      <c r="I186" s="37"/>
      <c r="J186" s="37"/>
      <c r="K186" s="38" t="str">
        <f aca="false">IF(OR($A186="",'Sales history'!$O186=0),"",'Sales history'!$R186)</f>
        <v/>
      </c>
      <c r="L186" s="38" t="str">
        <f aca="false">IF(OR($A186="",'Sales history'!$O186=0),"",'Sales history'!$S186)</f>
        <v/>
      </c>
      <c r="M186" s="39" t="str">
        <f aca="false">IF(AND($A186&lt;&gt;"",'Sales history'!$O186&gt;0,$E186&lt;&gt;""),ROUNDUP(Settings!$B$5*SQRT($E186*L186^2+K186^2*N($F186)^2),0),"")</f>
        <v/>
      </c>
      <c r="N186" s="39" t="str">
        <f aca="false">IF(AND($A186&lt;&gt;"",'Sales history'!$O186&gt;0,$E186&lt;&gt;""),ROUNDUP(K186*$E186+M186,0),"")</f>
        <v/>
      </c>
      <c r="O186" s="39" t="str">
        <f aca="false">IF($A186="","",N($G186)+N($H186))</f>
        <v/>
      </c>
      <c r="P186" s="40" t="str">
        <f aca="false">IF(AND(AND($A186&lt;&gt;"",'Sales history'!$O186&gt;0,$E186&lt;&gt;""),N(K186)&gt;0),MAX(0,N($G186))/K186,"")</f>
        <v/>
      </c>
      <c r="Q186" s="40" t="str">
        <f aca="false">IF(AND(AND($A186&lt;&gt;"",'Sales history'!$O186&gt;0,$E186&lt;&gt;""),N(K186)&gt;0),MAX(0,(O186-N186)/K186),"")</f>
        <v/>
      </c>
      <c r="R186" s="41" t="str">
        <f aca="false">IF($A186="","",IF('Sales history'!$O186=0,"Need sales history",IF($E186="","Need lead time",IF(K186=0,"No demand",IF(N($G186)&lt;=0,"Out of stock",IF(O186&lt;=N186,"Order now",IF(Q186&lt;=Settings!$B$7,"Order soon","OK")))))))</f>
        <v/>
      </c>
      <c r="S186" s="39" t="str">
        <f aca="false">IF(OR(R186="Out of stock",R186="Order now",R186="Order soon"),IF(N186+K186*Settings!$B$6-O186&lt;=0,0,IF(N($J186)&gt;0,CEILING(MAX(N186+K186*Settings!$B$6-O186,N($I186)),$J186),ROUNDUP(MAX(N186+K186*Settings!$B$6-O186,N($I186)),0))),"")</f>
        <v/>
      </c>
      <c r="T186" s="42" t="str">
        <f aca="false">IF(AND(ISNUMBER(S186),ISNUMBER($D186)),S186*$D186,"")</f>
        <v/>
      </c>
    </row>
    <row r="187" customFormat="false" ht="15" hidden="false" customHeight="false" outlineLevel="0" collapsed="false">
      <c r="A187" s="34"/>
      <c r="B187" s="34"/>
      <c r="C187" s="34"/>
      <c r="D187" s="35"/>
      <c r="E187" s="36"/>
      <c r="F187" s="36"/>
      <c r="G187" s="37"/>
      <c r="H187" s="37"/>
      <c r="I187" s="37"/>
      <c r="J187" s="37"/>
      <c r="K187" s="38" t="str">
        <f aca="false">IF(OR($A187="",'Sales history'!$O187=0),"",'Sales history'!$R187)</f>
        <v/>
      </c>
      <c r="L187" s="38" t="str">
        <f aca="false">IF(OR($A187="",'Sales history'!$O187=0),"",'Sales history'!$S187)</f>
        <v/>
      </c>
      <c r="M187" s="39" t="str">
        <f aca="false">IF(AND($A187&lt;&gt;"",'Sales history'!$O187&gt;0,$E187&lt;&gt;""),ROUNDUP(Settings!$B$5*SQRT($E187*L187^2+K187^2*N($F187)^2),0),"")</f>
        <v/>
      </c>
      <c r="N187" s="39" t="str">
        <f aca="false">IF(AND($A187&lt;&gt;"",'Sales history'!$O187&gt;0,$E187&lt;&gt;""),ROUNDUP(K187*$E187+M187,0),"")</f>
        <v/>
      </c>
      <c r="O187" s="39" t="str">
        <f aca="false">IF($A187="","",N($G187)+N($H187))</f>
        <v/>
      </c>
      <c r="P187" s="40" t="str">
        <f aca="false">IF(AND(AND($A187&lt;&gt;"",'Sales history'!$O187&gt;0,$E187&lt;&gt;""),N(K187)&gt;0),MAX(0,N($G187))/K187,"")</f>
        <v/>
      </c>
      <c r="Q187" s="40" t="str">
        <f aca="false">IF(AND(AND($A187&lt;&gt;"",'Sales history'!$O187&gt;0,$E187&lt;&gt;""),N(K187)&gt;0),MAX(0,(O187-N187)/K187),"")</f>
        <v/>
      </c>
      <c r="R187" s="41" t="str">
        <f aca="false">IF($A187="","",IF('Sales history'!$O187=0,"Need sales history",IF($E187="","Need lead time",IF(K187=0,"No demand",IF(N($G187)&lt;=0,"Out of stock",IF(O187&lt;=N187,"Order now",IF(Q187&lt;=Settings!$B$7,"Order soon","OK")))))))</f>
        <v/>
      </c>
      <c r="S187" s="39" t="str">
        <f aca="false">IF(OR(R187="Out of stock",R187="Order now",R187="Order soon"),IF(N187+K187*Settings!$B$6-O187&lt;=0,0,IF(N($J187)&gt;0,CEILING(MAX(N187+K187*Settings!$B$6-O187,N($I187)),$J187),ROUNDUP(MAX(N187+K187*Settings!$B$6-O187,N($I187)),0))),"")</f>
        <v/>
      </c>
      <c r="T187" s="42" t="str">
        <f aca="false">IF(AND(ISNUMBER(S187),ISNUMBER($D187)),S187*$D187,"")</f>
        <v/>
      </c>
    </row>
    <row r="188" customFormat="false" ht="15" hidden="false" customHeight="false" outlineLevel="0" collapsed="false">
      <c r="A188" s="34"/>
      <c r="B188" s="34"/>
      <c r="C188" s="34"/>
      <c r="D188" s="35"/>
      <c r="E188" s="36"/>
      <c r="F188" s="36"/>
      <c r="G188" s="37"/>
      <c r="H188" s="37"/>
      <c r="I188" s="37"/>
      <c r="J188" s="37"/>
      <c r="K188" s="38" t="str">
        <f aca="false">IF(OR($A188="",'Sales history'!$O188=0),"",'Sales history'!$R188)</f>
        <v/>
      </c>
      <c r="L188" s="38" t="str">
        <f aca="false">IF(OR($A188="",'Sales history'!$O188=0),"",'Sales history'!$S188)</f>
        <v/>
      </c>
      <c r="M188" s="39" t="str">
        <f aca="false">IF(AND($A188&lt;&gt;"",'Sales history'!$O188&gt;0,$E188&lt;&gt;""),ROUNDUP(Settings!$B$5*SQRT($E188*L188^2+K188^2*N($F188)^2),0),"")</f>
        <v/>
      </c>
      <c r="N188" s="39" t="str">
        <f aca="false">IF(AND($A188&lt;&gt;"",'Sales history'!$O188&gt;0,$E188&lt;&gt;""),ROUNDUP(K188*$E188+M188,0),"")</f>
        <v/>
      </c>
      <c r="O188" s="39" t="str">
        <f aca="false">IF($A188="","",N($G188)+N($H188))</f>
        <v/>
      </c>
      <c r="P188" s="40" t="str">
        <f aca="false">IF(AND(AND($A188&lt;&gt;"",'Sales history'!$O188&gt;0,$E188&lt;&gt;""),N(K188)&gt;0),MAX(0,N($G188))/K188,"")</f>
        <v/>
      </c>
      <c r="Q188" s="40" t="str">
        <f aca="false">IF(AND(AND($A188&lt;&gt;"",'Sales history'!$O188&gt;0,$E188&lt;&gt;""),N(K188)&gt;0),MAX(0,(O188-N188)/K188),"")</f>
        <v/>
      </c>
      <c r="R188" s="41" t="str">
        <f aca="false">IF($A188="","",IF('Sales history'!$O188=0,"Need sales history",IF($E188="","Need lead time",IF(K188=0,"No demand",IF(N($G188)&lt;=0,"Out of stock",IF(O188&lt;=N188,"Order now",IF(Q188&lt;=Settings!$B$7,"Order soon","OK")))))))</f>
        <v/>
      </c>
      <c r="S188" s="39" t="str">
        <f aca="false">IF(OR(R188="Out of stock",R188="Order now",R188="Order soon"),IF(N188+K188*Settings!$B$6-O188&lt;=0,0,IF(N($J188)&gt;0,CEILING(MAX(N188+K188*Settings!$B$6-O188,N($I188)),$J188),ROUNDUP(MAX(N188+K188*Settings!$B$6-O188,N($I188)),0))),"")</f>
        <v/>
      </c>
      <c r="T188" s="42" t="str">
        <f aca="false">IF(AND(ISNUMBER(S188),ISNUMBER($D188)),S188*$D188,"")</f>
        <v/>
      </c>
    </row>
    <row r="189" customFormat="false" ht="15" hidden="false" customHeight="false" outlineLevel="0" collapsed="false">
      <c r="A189" s="34"/>
      <c r="B189" s="34"/>
      <c r="C189" s="34"/>
      <c r="D189" s="35"/>
      <c r="E189" s="36"/>
      <c r="F189" s="36"/>
      <c r="G189" s="37"/>
      <c r="H189" s="37"/>
      <c r="I189" s="37"/>
      <c r="J189" s="37"/>
      <c r="K189" s="38" t="str">
        <f aca="false">IF(OR($A189="",'Sales history'!$O189=0),"",'Sales history'!$R189)</f>
        <v/>
      </c>
      <c r="L189" s="38" t="str">
        <f aca="false">IF(OR($A189="",'Sales history'!$O189=0),"",'Sales history'!$S189)</f>
        <v/>
      </c>
      <c r="M189" s="39" t="str">
        <f aca="false">IF(AND($A189&lt;&gt;"",'Sales history'!$O189&gt;0,$E189&lt;&gt;""),ROUNDUP(Settings!$B$5*SQRT($E189*L189^2+K189^2*N($F189)^2),0),"")</f>
        <v/>
      </c>
      <c r="N189" s="39" t="str">
        <f aca="false">IF(AND($A189&lt;&gt;"",'Sales history'!$O189&gt;0,$E189&lt;&gt;""),ROUNDUP(K189*$E189+M189,0),"")</f>
        <v/>
      </c>
      <c r="O189" s="39" t="str">
        <f aca="false">IF($A189="","",N($G189)+N($H189))</f>
        <v/>
      </c>
      <c r="P189" s="40" t="str">
        <f aca="false">IF(AND(AND($A189&lt;&gt;"",'Sales history'!$O189&gt;0,$E189&lt;&gt;""),N(K189)&gt;0),MAX(0,N($G189))/K189,"")</f>
        <v/>
      </c>
      <c r="Q189" s="40" t="str">
        <f aca="false">IF(AND(AND($A189&lt;&gt;"",'Sales history'!$O189&gt;0,$E189&lt;&gt;""),N(K189)&gt;0),MAX(0,(O189-N189)/K189),"")</f>
        <v/>
      </c>
      <c r="R189" s="41" t="str">
        <f aca="false">IF($A189="","",IF('Sales history'!$O189=0,"Need sales history",IF($E189="","Need lead time",IF(K189=0,"No demand",IF(N($G189)&lt;=0,"Out of stock",IF(O189&lt;=N189,"Order now",IF(Q189&lt;=Settings!$B$7,"Order soon","OK")))))))</f>
        <v/>
      </c>
      <c r="S189" s="39" t="str">
        <f aca="false">IF(OR(R189="Out of stock",R189="Order now",R189="Order soon"),IF(N189+K189*Settings!$B$6-O189&lt;=0,0,IF(N($J189)&gt;0,CEILING(MAX(N189+K189*Settings!$B$6-O189,N($I189)),$J189),ROUNDUP(MAX(N189+K189*Settings!$B$6-O189,N($I189)),0))),"")</f>
        <v/>
      </c>
      <c r="T189" s="42" t="str">
        <f aca="false">IF(AND(ISNUMBER(S189),ISNUMBER($D189)),S189*$D189,"")</f>
        <v/>
      </c>
    </row>
    <row r="190" customFormat="false" ht="15" hidden="false" customHeight="false" outlineLevel="0" collapsed="false">
      <c r="A190" s="34"/>
      <c r="B190" s="34"/>
      <c r="C190" s="34"/>
      <c r="D190" s="35"/>
      <c r="E190" s="36"/>
      <c r="F190" s="36"/>
      <c r="G190" s="37"/>
      <c r="H190" s="37"/>
      <c r="I190" s="37"/>
      <c r="J190" s="37"/>
      <c r="K190" s="38" t="str">
        <f aca="false">IF(OR($A190="",'Sales history'!$O190=0),"",'Sales history'!$R190)</f>
        <v/>
      </c>
      <c r="L190" s="38" t="str">
        <f aca="false">IF(OR($A190="",'Sales history'!$O190=0),"",'Sales history'!$S190)</f>
        <v/>
      </c>
      <c r="M190" s="39" t="str">
        <f aca="false">IF(AND($A190&lt;&gt;"",'Sales history'!$O190&gt;0,$E190&lt;&gt;""),ROUNDUP(Settings!$B$5*SQRT($E190*L190^2+K190^2*N($F190)^2),0),"")</f>
        <v/>
      </c>
      <c r="N190" s="39" t="str">
        <f aca="false">IF(AND($A190&lt;&gt;"",'Sales history'!$O190&gt;0,$E190&lt;&gt;""),ROUNDUP(K190*$E190+M190,0),"")</f>
        <v/>
      </c>
      <c r="O190" s="39" t="str">
        <f aca="false">IF($A190="","",N($G190)+N($H190))</f>
        <v/>
      </c>
      <c r="P190" s="40" t="str">
        <f aca="false">IF(AND(AND($A190&lt;&gt;"",'Sales history'!$O190&gt;0,$E190&lt;&gt;""),N(K190)&gt;0),MAX(0,N($G190))/K190,"")</f>
        <v/>
      </c>
      <c r="Q190" s="40" t="str">
        <f aca="false">IF(AND(AND($A190&lt;&gt;"",'Sales history'!$O190&gt;0,$E190&lt;&gt;""),N(K190)&gt;0),MAX(0,(O190-N190)/K190),"")</f>
        <v/>
      </c>
      <c r="R190" s="41" t="str">
        <f aca="false">IF($A190="","",IF('Sales history'!$O190=0,"Need sales history",IF($E190="","Need lead time",IF(K190=0,"No demand",IF(N($G190)&lt;=0,"Out of stock",IF(O190&lt;=N190,"Order now",IF(Q190&lt;=Settings!$B$7,"Order soon","OK")))))))</f>
        <v/>
      </c>
      <c r="S190" s="39" t="str">
        <f aca="false">IF(OR(R190="Out of stock",R190="Order now",R190="Order soon"),IF(N190+K190*Settings!$B$6-O190&lt;=0,0,IF(N($J190)&gt;0,CEILING(MAX(N190+K190*Settings!$B$6-O190,N($I190)),$J190),ROUNDUP(MAX(N190+K190*Settings!$B$6-O190,N($I190)),0))),"")</f>
        <v/>
      </c>
      <c r="T190" s="42" t="str">
        <f aca="false">IF(AND(ISNUMBER(S190),ISNUMBER($D190)),S190*$D190,"")</f>
        <v/>
      </c>
    </row>
    <row r="191" customFormat="false" ht="15" hidden="false" customHeight="false" outlineLevel="0" collapsed="false">
      <c r="A191" s="34"/>
      <c r="B191" s="34"/>
      <c r="C191" s="34"/>
      <c r="D191" s="35"/>
      <c r="E191" s="36"/>
      <c r="F191" s="36"/>
      <c r="G191" s="37"/>
      <c r="H191" s="37"/>
      <c r="I191" s="37"/>
      <c r="J191" s="37"/>
      <c r="K191" s="38" t="str">
        <f aca="false">IF(OR($A191="",'Sales history'!$O191=0),"",'Sales history'!$R191)</f>
        <v/>
      </c>
      <c r="L191" s="38" t="str">
        <f aca="false">IF(OR($A191="",'Sales history'!$O191=0),"",'Sales history'!$S191)</f>
        <v/>
      </c>
      <c r="M191" s="39" t="str">
        <f aca="false">IF(AND($A191&lt;&gt;"",'Sales history'!$O191&gt;0,$E191&lt;&gt;""),ROUNDUP(Settings!$B$5*SQRT($E191*L191^2+K191^2*N($F191)^2),0),"")</f>
        <v/>
      </c>
      <c r="N191" s="39" t="str">
        <f aca="false">IF(AND($A191&lt;&gt;"",'Sales history'!$O191&gt;0,$E191&lt;&gt;""),ROUNDUP(K191*$E191+M191,0),"")</f>
        <v/>
      </c>
      <c r="O191" s="39" t="str">
        <f aca="false">IF($A191="","",N($G191)+N($H191))</f>
        <v/>
      </c>
      <c r="P191" s="40" t="str">
        <f aca="false">IF(AND(AND($A191&lt;&gt;"",'Sales history'!$O191&gt;0,$E191&lt;&gt;""),N(K191)&gt;0),MAX(0,N($G191))/K191,"")</f>
        <v/>
      </c>
      <c r="Q191" s="40" t="str">
        <f aca="false">IF(AND(AND($A191&lt;&gt;"",'Sales history'!$O191&gt;0,$E191&lt;&gt;""),N(K191)&gt;0),MAX(0,(O191-N191)/K191),"")</f>
        <v/>
      </c>
      <c r="R191" s="41" t="str">
        <f aca="false">IF($A191="","",IF('Sales history'!$O191=0,"Need sales history",IF($E191="","Need lead time",IF(K191=0,"No demand",IF(N($G191)&lt;=0,"Out of stock",IF(O191&lt;=N191,"Order now",IF(Q191&lt;=Settings!$B$7,"Order soon","OK")))))))</f>
        <v/>
      </c>
      <c r="S191" s="39" t="str">
        <f aca="false">IF(OR(R191="Out of stock",R191="Order now",R191="Order soon"),IF(N191+K191*Settings!$B$6-O191&lt;=0,0,IF(N($J191)&gt;0,CEILING(MAX(N191+K191*Settings!$B$6-O191,N($I191)),$J191),ROUNDUP(MAX(N191+K191*Settings!$B$6-O191,N($I191)),0))),"")</f>
        <v/>
      </c>
      <c r="T191" s="42" t="str">
        <f aca="false">IF(AND(ISNUMBER(S191),ISNUMBER($D191)),S191*$D191,"")</f>
        <v/>
      </c>
    </row>
    <row r="192" customFormat="false" ht="15" hidden="false" customHeight="false" outlineLevel="0" collapsed="false">
      <c r="A192" s="34"/>
      <c r="B192" s="34"/>
      <c r="C192" s="34"/>
      <c r="D192" s="35"/>
      <c r="E192" s="36"/>
      <c r="F192" s="36"/>
      <c r="G192" s="37"/>
      <c r="H192" s="37"/>
      <c r="I192" s="37"/>
      <c r="J192" s="37"/>
      <c r="K192" s="38" t="str">
        <f aca="false">IF(OR($A192="",'Sales history'!$O192=0),"",'Sales history'!$R192)</f>
        <v/>
      </c>
      <c r="L192" s="38" t="str">
        <f aca="false">IF(OR($A192="",'Sales history'!$O192=0),"",'Sales history'!$S192)</f>
        <v/>
      </c>
      <c r="M192" s="39" t="str">
        <f aca="false">IF(AND($A192&lt;&gt;"",'Sales history'!$O192&gt;0,$E192&lt;&gt;""),ROUNDUP(Settings!$B$5*SQRT($E192*L192^2+K192^2*N($F192)^2),0),"")</f>
        <v/>
      </c>
      <c r="N192" s="39" t="str">
        <f aca="false">IF(AND($A192&lt;&gt;"",'Sales history'!$O192&gt;0,$E192&lt;&gt;""),ROUNDUP(K192*$E192+M192,0),"")</f>
        <v/>
      </c>
      <c r="O192" s="39" t="str">
        <f aca="false">IF($A192="","",N($G192)+N($H192))</f>
        <v/>
      </c>
      <c r="P192" s="40" t="str">
        <f aca="false">IF(AND(AND($A192&lt;&gt;"",'Sales history'!$O192&gt;0,$E192&lt;&gt;""),N(K192)&gt;0),MAX(0,N($G192))/K192,"")</f>
        <v/>
      </c>
      <c r="Q192" s="40" t="str">
        <f aca="false">IF(AND(AND($A192&lt;&gt;"",'Sales history'!$O192&gt;0,$E192&lt;&gt;""),N(K192)&gt;0),MAX(0,(O192-N192)/K192),"")</f>
        <v/>
      </c>
      <c r="R192" s="41" t="str">
        <f aca="false">IF($A192="","",IF('Sales history'!$O192=0,"Need sales history",IF($E192="","Need lead time",IF(K192=0,"No demand",IF(N($G192)&lt;=0,"Out of stock",IF(O192&lt;=N192,"Order now",IF(Q192&lt;=Settings!$B$7,"Order soon","OK")))))))</f>
        <v/>
      </c>
      <c r="S192" s="39" t="str">
        <f aca="false">IF(OR(R192="Out of stock",R192="Order now",R192="Order soon"),IF(N192+K192*Settings!$B$6-O192&lt;=0,0,IF(N($J192)&gt;0,CEILING(MAX(N192+K192*Settings!$B$6-O192,N($I192)),$J192),ROUNDUP(MAX(N192+K192*Settings!$B$6-O192,N($I192)),0))),"")</f>
        <v/>
      </c>
      <c r="T192" s="42" t="str">
        <f aca="false">IF(AND(ISNUMBER(S192),ISNUMBER($D192)),S192*$D192,"")</f>
        <v/>
      </c>
    </row>
    <row r="193" customFormat="false" ht="15" hidden="false" customHeight="false" outlineLevel="0" collapsed="false">
      <c r="A193" s="34"/>
      <c r="B193" s="34"/>
      <c r="C193" s="34"/>
      <c r="D193" s="35"/>
      <c r="E193" s="36"/>
      <c r="F193" s="36"/>
      <c r="G193" s="37"/>
      <c r="H193" s="37"/>
      <c r="I193" s="37"/>
      <c r="J193" s="37"/>
      <c r="K193" s="38" t="str">
        <f aca="false">IF(OR($A193="",'Sales history'!$O193=0),"",'Sales history'!$R193)</f>
        <v/>
      </c>
      <c r="L193" s="38" t="str">
        <f aca="false">IF(OR($A193="",'Sales history'!$O193=0),"",'Sales history'!$S193)</f>
        <v/>
      </c>
      <c r="M193" s="39" t="str">
        <f aca="false">IF(AND($A193&lt;&gt;"",'Sales history'!$O193&gt;0,$E193&lt;&gt;""),ROUNDUP(Settings!$B$5*SQRT($E193*L193^2+K193^2*N($F193)^2),0),"")</f>
        <v/>
      </c>
      <c r="N193" s="39" t="str">
        <f aca="false">IF(AND($A193&lt;&gt;"",'Sales history'!$O193&gt;0,$E193&lt;&gt;""),ROUNDUP(K193*$E193+M193,0),"")</f>
        <v/>
      </c>
      <c r="O193" s="39" t="str">
        <f aca="false">IF($A193="","",N($G193)+N($H193))</f>
        <v/>
      </c>
      <c r="P193" s="40" t="str">
        <f aca="false">IF(AND(AND($A193&lt;&gt;"",'Sales history'!$O193&gt;0,$E193&lt;&gt;""),N(K193)&gt;0),MAX(0,N($G193))/K193,"")</f>
        <v/>
      </c>
      <c r="Q193" s="40" t="str">
        <f aca="false">IF(AND(AND($A193&lt;&gt;"",'Sales history'!$O193&gt;0,$E193&lt;&gt;""),N(K193)&gt;0),MAX(0,(O193-N193)/K193),"")</f>
        <v/>
      </c>
      <c r="R193" s="41" t="str">
        <f aca="false">IF($A193="","",IF('Sales history'!$O193=0,"Need sales history",IF($E193="","Need lead time",IF(K193=0,"No demand",IF(N($G193)&lt;=0,"Out of stock",IF(O193&lt;=N193,"Order now",IF(Q193&lt;=Settings!$B$7,"Order soon","OK")))))))</f>
        <v/>
      </c>
      <c r="S193" s="39" t="str">
        <f aca="false">IF(OR(R193="Out of stock",R193="Order now",R193="Order soon"),IF(N193+K193*Settings!$B$6-O193&lt;=0,0,IF(N($J193)&gt;0,CEILING(MAX(N193+K193*Settings!$B$6-O193,N($I193)),$J193),ROUNDUP(MAX(N193+K193*Settings!$B$6-O193,N($I193)),0))),"")</f>
        <v/>
      </c>
      <c r="T193" s="42" t="str">
        <f aca="false">IF(AND(ISNUMBER(S193),ISNUMBER($D193)),S193*$D193,"")</f>
        <v/>
      </c>
    </row>
    <row r="194" customFormat="false" ht="15" hidden="false" customHeight="false" outlineLevel="0" collapsed="false">
      <c r="A194" s="34"/>
      <c r="B194" s="34"/>
      <c r="C194" s="34"/>
      <c r="D194" s="35"/>
      <c r="E194" s="36"/>
      <c r="F194" s="36"/>
      <c r="G194" s="37"/>
      <c r="H194" s="37"/>
      <c r="I194" s="37"/>
      <c r="J194" s="37"/>
      <c r="K194" s="38" t="str">
        <f aca="false">IF(OR($A194="",'Sales history'!$O194=0),"",'Sales history'!$R194)</f>
        <v/>
      </c>
      <c r="L194" s="38" t="str">
        <f aca="false">IF(OR($A194="",'Sales history'!$O194=0),"",'Sales history'!$S194)</f>
        <v/>
      </c>
      <c r="M194" s="39" t="str">
        <f aca="false">IF(AND($A194&lt;&gt;"",'Sales history'!$O194&gt;0,$E194&lt;&gt;""),ROUNDUP(Settings!$B$5*SQRT($E194*L194^2+K194^2*N($F194)^2),0),"")</f>
        <v/>
      </c>
      <c r="N194" s="39" t="str">
        <f aca="false">IF(AND($A194&lt;&gt;"",'Sales history'!$O194&gt;0,$E194&lt;&gt;""),ROUNDUP(K194*$E194+M194,0),"")</f>
        <v/>
      </c>
      <c r="O194" s="39" t="str">
        <f aca="false">IF($A194="","",N($G194)+N($H194))</f>
        <v/>
      </c>
      <c r="P194" s="40" t="str">
        <f aca="false">IF(AND(AND($A194&lt;&gt;"",'Sales history'!$O194&gt;0,$E194&lt;&gt;""),N(K194)&gt;0),MAX(0,N($G194))/K194,"")</f>
        <v/>
      </c>
      <c r="Q194" s="40" t="str">
        <f aca="false">IF(AND(AND($A194&lt;&gt;"",'Sales history'!$O194&gt;0,$E194&lt;&gt;""),N(K194)&gt;0),MAX(0,(O194-N194)/K194),"")</f>
        <v/>
      </c>
      <c r="R194" s="41" t="str">
        <f aca="false">IF($A194="","",IF('Sales history'!$O194=0,"Need sales history",IF($E194="","Need lead time",IF(K194=0,"No demand",IF(N($G194)&lt;=0,"Out of stock",IF(O194&lt;=N194,"Order now",IF(Q194&lt;=Settings!$B$7,"Order soon","OK")))))))</f>
        <v/>
      </c>
      <c r="S194" s="39" t="str">
        <f aca="false">IF(OR(R194="Out of stock",R194="Order now",R194="Order soon"),IF(N194+K194*Settings!$B$6-O194&lt;=0,0,IF(N($J194)&gt;0,CEILING(MAX(N194+K194*Settings!$B$6-O194,N($I194)),$J194),ROUNDUP(MAX(N194+K194*Settings!$B$6-O194,N($I194)),0))),"")</f>
        <v/>
      </c>
      <c r="T194" s="42" t="str">
        <f aca="false">IF(AND(ISNUMBER(S194),ISNUMBER($D194)),S194*$D194,"")</f>
        <v/>
      </c>
    </row>
    <row r="195" customFormat="false" ht="15" hidden="false" customHeight="false" outlineLevel="0" collapsed="false">
      <c r="A195" s="34"/>
      <c r="B195" s="34"/>
      <c r="C195" s="34"/>
      <c r="D195" s="35"/>
      <c r="E195" s="36"/>
      <c r="F195" s="36"/>
      <c r="G195" s="37"/>
      <c r="H195" s="37"/>
      <c r="I195" s="37"/>
      <c r="J195" s="37"/>
      <c r="K195" s="38" t="str">
        <f aca="false">IF(OR($A195="",'Sales history'!$O195=0),"",'Sales history'!$R195)</f>
        <v/>
      </c>
      <c r="L195" s="38" t="str">
        <f aca="false">IF(OR($A195="",'Sales history'!$O195=0),"",'Sales history'!$S195)</f>
        <v/>
      </c>
      <c r="M195" s="39" t="str">
        <f aca="false">IF(AND($A195&lt;&gt;"",'Sales history'!$O195&gt;0,$E195&lt;&gt;""),ROUNDUP(Settings!$B$5*SQRT($E195*L195^2+K195^2*N($F195)^2),0),"")</f>
        <v/>
      </c>
      <c r="N195" s="39" t="str">
        <f aca="false">IF(AND($A195&lt;&gt;"",'Sales history'!$O195&gt;0,$E195&lt;&gt;""),ROUNDUP(K195*$E195+M195,0),"")</f>
        <v/>
      </c>
      <c r="O195" s="39" t="str">
        <f aca="false">IF($A195="","",N($G195)+N($H195))</f>
        <v/>
      </c>
      <c r="P195" s="40" t="str">
        <f aca="false">IF(AND(AND($A195&lt;&gt;"",'Sales history'!$O195&gt;0,$E195&lt;&gt;""),N(K195)&gt;0),MAX(0,N($G195))/K195,"")</f>
        <v/>
      </c>
      <c r="Q195" s="40" t="str">
        <f aca="false">IF(AND(AND($A195&lt;&gt;"",'Sales history'!$O195&gt;0,$E195&lt;&gt;""),N(K195)&gt;0),MAX(0,(O195-N195)/K195),"")</f>
        <v/>
      </c>
      <c r="R195" s="41" t="str">
        <f aca="false">IF($A195="","",IF('Sales history'!$O195=0,"Need sales history",IF($E195="","Need lead time",IF(K195=0,"No demand",IF(N($G195)&lt;=0,"Out of stock",IF(O195&lt;=N195,"Order now",IF(Q195&lt;=Settings!$B$7,"Order soon","OK")))))))</f>
        <v/>
      </c>
      <c r="S195" s="39" t="str">
        <f aca="false">IF(OR(R195="Out of stock",R195="Order now",R195="Order soon"),IF(N195+K195*Settings!$B$6-O195&lt;=0,0,IF(N($J195)&gt;0,CEILING(MAX(N195+K195*Settings!$B$6-O195,N($I195)),$J195),ROUNDUP(MAX(N195+K195*Settings!$B$6-O195,N($I195)),0))),"")</f>
        <v/>
      </c>
      <c r="T195" s="42" t="str">
        <f aca="false">IF(AND(ISNUMBER(S195),ISNUMBER($D195)),S195*$D195,"")</f>
        <v/>
      </c>
    </row>
    <row r="196" customFormat="false" ht="15" hidden="false" customHeight="false" outlineLevel="0" collapsed="false">
      <c r="A196" s="34"/>
      <c r="B196" s="34"/>
      <c r="C196" s="34"/>
      <c r="D196" s="35"/>
      <c r="E196" s="36"/>
      <c r="F196" s="36"/>
      <c r="G196" s="37"/>
      <c r="H196" s="37"/>
      <c r="I196" s="37"/>
      <c r="J196" s="37"/>
      <c r="K196" s="38" t="str">
        <f aca="false">IF(OR($A196="",'Sales history'!$O196=0),"",'Sales history'!$R196)</f>
        <v/>
      </c>
      <c r="L196" s="38" t="str">
        <f aca="false">IF(OR($A196="",'Sales history'!$O196=0),"",'Sales history'!$S196)</f>
        <v/>
      </c>
      <c r="M196" s="39" t="str">
        <f aca="false">IF(AND($A196&lt;&gt;"",'Sales history'!$O196&gt;0,$E196&lt;&gt;""),ROUNDUP(Settings!$B$5*SQRT($E196*L196^2+K196^2*N($F196)^2),0),"")</f>
        <v/>
      </c>
      <c r="N196" s="39" t="str">
        <f aca="false">IF(AND($A196&lt;&gt;"",'Sales history'!$O196&gt;0,$E196&lt;&gt;""),ROUNDUP(K196*$E196+M196,0),"")</f>
        <v/>
      </c>
      <c r="O196" s="39" t="str">
        <f aca="false">IF($A196="","",N($G196)+N($H196))</f>
        <v/>
      </c>
      <c r="P196" s="40" t="str">
        <f aca="false">IF(AND(AND($A196&lt;&gt;"",'Sales history'!$O196&gt;0,$E196&lt;&gt;""),N(K196)&gt;0),MAX(0,N($G196))/K196,"")</f>
        <v/>
      </c>
      <c r="Q196" s="40" t="str">
        <f aca="false">IF(AND(AND($A196&lt;&gt;"",'Sales history'!$O196&gt;0,$E196&lt;&gt;""),N(K196)&gt;0),MAX(0,(O196-N196)/K196),"")</f>
        <v/>
      </c>
      <c r="R196" s="41" t="str">
        <f aca="false">IF($A196="","",IF('Sales history'!$O196=0,"Need sales history",IF($E196="","Need lead time",IF(K196=0,"No demand",IF(N($G196)&lt;=0,"Out of stock",IF(O196&lt;=N196,"Order now",IF(Q196&lt;=Settings!$B$7,"Order soon","OK")))))))</f>
        <v/>
      </c>
      <c r="S196" s="39" t="str">
        <f aca="false">IF(OR(R196="Out of stock",R196="Order now",R196="Order soon"),IF(N196+K196*Settings!$B$6-O196&lt;=0,0,IF(N($J196)&gt;0,CEILING(MAX(N196+K196*Settings!$B$6-O196,N($I196)),$J196),ROUNDUP(MAX(N196+K196*Settings!$B$6-O196,N($I196)),0))),"")</f>
        <v/>
      </c>
      <c r="T196" s="42" t="str">
        <f aca="false">IF(AND(ISNUMBER(S196),ISNUMBER($D196)),S196*$D196,"")</f>
        <v/>
      </c>
    </row>
    <row r="197" customFormat="false" ht="15" hidden="false" customHeight="false" outlineLevel="0" collapsed="false">
      <c r="A197" s="34"/>
      <c r="B197" s="34"/>
      <c r="C197" s="34"/>
      <c r="D197" s="35"/>
      <c r="E197" s="36"/>
      <c r="F197" s="36"/>
      <c r="G197" s="37"/>
      <c r="H197" s="37"/>
      <c r="I197" s="37"/>
      <c r="J197" s="37"/>
      <c r="K197" s="38" t="str">
        <f aca="false">IF(OR($A197="",'Sales history'!$O197=0),"",'Sales history'!$R197)</f>
        <v/>
      </c>
      <c r="L197" s="38" t="str">
        <f aca="false">IF(OR($A197="",'Sales history'!$O197=0),"",'Sales history'!$S197)</f>
        <v/>
      </c>
      <c r="M197" s="39" t="str">
        <f aca="false">IF(AND($A197&lt;&gt;"",'Sales history'!$O197&gt;0,$E197&lt;&gt;""),ROUNDUP(Settings!$B$5*SQRT($E197*L197^2+K197^2*N($F197)^2),0),"")</f>
        <v/>
      </c>
      <c r="N197" s="39" t="str">
        <f aca="false">IF(AND($A197&lt;&gt;"",'Sales history'!$O197&gt;0,$E197&lt;&gt;""),ROUNDUP(K197*$E197+M197,0),"")</f>
        <v/>
      </c>
      <c r="O197" s="39" t="str">
        <f aca="false">IF($A197="","",N($G197)+N($H197))</f>
        <v/>
      </c>
      <c r="P197" s="40" t="str">
        <f aca="false">IF(AND(AND($A197&lt;&gt;"",'Sales history'!$O197&gt;0,$E197&lt;&gt;""),N(K197)&gt;0),MAX(0,N($G197))/K197,"")</f>
        <v/>
      </c>
      <c r="Q197" s="40" t="str">
        <f aca="false">IF(AND(AND($A197&lt;&gt;"",'Sales history'!$O197&gt;0,$E197&lt;&gt;""),N(K197)&gt;0),MAX(0,(O197-N197)/K197),"")</f>
        <v/>
      </c>
      <c r="R197" s="41" t="str">
        <f aca="false">IF($A197="","",IF('Sales history'!$O197=0,"Need sales history",IF($E197="","Need lead time",IF(K197=0,"No demand",IF(N($G197)&lt;=0,"Out of stock",IF(O197&lt;=N197,"Order now",IF(Q197&lt;=Settings!$B$7,"Order soon","OK")))))))</f>
        <v/>
      </c>
      <c r="S197" s="39" t="str">
        <f aca="false">IF(OR(R197="Out of stock",R197="Order now",R197="Order soon"),IF(N197+K197*Settings!$B$6-O197&lt;=0,0,IF(N($J197)&gt;0,CEILING(MAX(N197+K197*Settings!$B$6-O197,N($I197)),$J197),ROUNDUP(MAX(N197+K197*Settings!$B$6-O197,N($I197)),0))),"")</f>
        <v/>
      </c>
      <c r="T197" s="42" t="str">
        <f aca="false">IF(AND(ISNUMBER(S197),ISNUMBER($D197)),S197*$D197,"")</f>
        <v/>
      </c>
    </row>
    <row r="198" customFormat="false" ht="15" hidden="false" customHeight="false" outlineLevel="0" collapsed="false">
      <c r="A198" s="34"/>
      <c r="B198" s="34"/>
      <c r="C198" s="34"/>
      <c r="D198" s="35"/>
      <c r="E198" s="36"/>
      <c r="F198" s="36"/>
      <c r="G198" s="37"/>
      <c r="H198" s="37"/>
      <c r="I198" s="37"/>
      <c r="J198" s="37"/>
      <c r="K198" s="38" t="str">
        <f aca="false">IF(OR($A198="",'Sales history'!$O198=0),"",'Sales history'!$R198)</f>
        <v/>
      </c>
      <c r="L198" s="38" t="str">
        <f aca="false">IF(OR($A198="",'Sales history'!$O198=0),"",'Sales history'!$S198)</f>
        <v/>
      </c>
      <c r="M198" s="39" t="str">
        <f aca="false">IF(AND($A198&lt;&gt;"",'Sales history'!$O198&gt;0,$E198&lt;&gt;""),ROUNDUP(Settings!$B$5*SQRT($E198*L198^2+K198^2*N($F198)^2),0),"")</f>
        <v/>
      </c>
      <c r="N198" s="39" t="str">
        <f aca="false">IF(AND($A198&lt;&gt;"",'Sales history'!$O198&gt;0,$E198&lt;&gt;""),ROUNDUP(K198*$E198+M198,0),"")</f>
        <v/>
      </c>
      <c r="O198" s="39" t="str">
        <f aca="false">IF($A198="","",N($G198)+N($H198))</f>
        <v/>
      </c>
      <c r="P198" s="40" t="str">
        <f aca="false">IF(AND(AND($A198&lt;&gt;"",'Sales history'!$O198&gt;0,$E198&lt;&gt;""),N(K198)&gt;0),MAX(0,N($G198))/K198,"")</f>
        <v/>
      </c>
      <c r="Q198" s="40" t="str">
        <f aca="false">IF(AND(AND($A198&lt;&gt;"",'Sales history'!$O198&gt;0,$E198&lt;&gt;""),N(K198)&gt;0),MAX(0,(O198-N198)/K198),"")</f>
        <v/>
      </c>
      <c r="R198" s="41" t="str">
        <f aca="false">IF($A198="","",IF('Sales history'!$O198=0,"Need sales history",IF($E198="","Need lead time",IF(K198=0,"No demand",IF(N($G198)&lt;=0,"Out of stock",IF(O198&lt;=N198,"Order now",IF(Q198&lt;=Settings!$B$7,"Order soon","OK")))))))</f>
        <v/>
      </c>
      <c r="S198" s="39" t="str">
        <f aca="false">IF(OR(R198="Out of stock",R198="Order now",R198="Order soon"),IF(N198+K198*Settings!$B$6-O198&lt;=0,0,IF(N($J198)&gt;0,CEILING(MAX(N198+K198*Settings!$B$6-O198,N($I198)),$J198),ROUNDUP(MAX(N198+K198*Settings!$B$6-O198,N($I198)),0))),"")</f>
        <v/>
      </c>
      <c r="T198" s="42" t="str">
        <f aca="false">IF(AND(ISNUMBER(S198),ISNUMBER($D198)),S198*$D198,"")</f>
        <v/>
      </c>
    </row>
    <row r="199" customFormat="false" ht="15" hidden="false" customHeight="false" outlineLevel="0" collapsed="false">
      <c r="A199" s="34"/>
      <c r="B199" s="34"/>
      <c r="C199" s="34"/>
      <c r="D199" s="35"/>
      <c r="E199" s="36"/>
      <c r="F199" s="36"/>
      <c r="G199" s="37"/>
      <c r="H199" s="37"/>
      <c r="I199" s="37"/>
      <c r="J199" s="37"/>
      <c r="K199" s="38" t="str">
        <f aca="false">IF(OR($A199="",'Sales history'!$O199=0),"",'Sales history'!$R199)</f>
        <v/>
      </c>
      <c r="L199" s="38" t="str">
        <f aca="false">IF(OR($A199="",'Sales history'!$O199=0),"",'Sales history'!$S199)</f>
        <v/>
      </c>
      <c r="M199" s="39" t="str">
        <f aca="false">IF(AND($A199&lt;&gt;"",'Sales history'!$O199&gt;0,$E199&lt;&gt;""),ROUNDUP(Settings!$B$5*SQRT($E199*L199^2+K199^2*N($F199)^2),0),"")</f>
        <v/>
      </c>
      <c r="N199" s="39" t="str">
        <f aca="false">IF(AND($A199&lt;&gt;"",'Sales history'!$O199&gt;0,$E199&lt;&gt;""),ROUNDUP(K199*$E199+M199,0),"")</f>
        <v/>
      </c>
      <c r="O199" s="39" t="str">
        <f aca="false">IF($A199="","",N($G199)+N($H199))</f>
        <v/>
      </c>
      <c r="P199" s="40" t="str">
        <f aca="false">IF(AND(AND($A199&lt;&gt;"",'Sales history'!$O199&gt;0,$E199&lt;&gt;""),N(K199)&gt;0),MAX(0,N($G199))/K199,"")</f>
        <v/>
      </c>
      <c r="Q199" s="40" t="str">
        <f aca="false">IF(AND(AND($A199&lt;&gt;"",'Sales history'!$O199&gt;0,$E199&lt;&gt;""),N(K199)&gt;0),MAX(0,(O199-N199)/K199),"")</f>
        <v/>
      </c>
      <c r="R199" s="41" t="str">
        <f aca="false">IF($A199="","",IF('Sales history'!$O199=0,"Need sales history",IF($E199="","Need lead time",IF(K199=0,"No demand",IF(N($G199)&lt;=0,"Out of stock",IF(O199&lt;=N199,"Order now",IF(Q199&lt;=Settings!$B$7,"Order soon","OK")))))))</f>
        <v/>
      </c>
      <c r="S199" s="39" t="str">
        <f aca="false">IF(OR(R199="Out of stock",R199="Order now",R199="Order soon"),IF(N199+K199*Settings!$B$6-O199&lt;=0,0,IF(N($J199)&gt;0,CEILING(MAX(N199+K199*Settings!$B$6-O199,N($I199)),$J199),ROUNDUP(MAX(N199+K199*Settings!$B$6-O199,N($I199)),0))),"")</f>
        <v/>
      </c>
      <c r="T199" s="42" t="str">
        <f aca="false">IF(AND(ISNUMBER(S199),ISNUMBER($D199)),S199*$D199,"")</f>
        <v/>
      </c>
    </row>
    <row r="200" customFormat="false" ht="15" hidden="false" customHeight="false" outlineLevel="0" collapsed="false">
      <c r="A200" s="34"/>
      <c r="B200" s="34"/>
      <c r="C200" s="34"/>
      <c r="D200" s="35"/>
      <c r="E200" s="36"/>
      <c r="F200" s="36"/>
      <c r="G200" s="37"/>
      <c r="H200" s="37"/>
      <c r="I200" s="37"/>
      <c r="J200" s="37"/>
      <c r="K200" s="38" t="str">
        <f aca="false">IF(OR($A200="",'Sales history'!$O200=0),"",'Sales history'!$R200)</f>
        <v/>
      </c>
      <c r="L200" s="38" t="str">
        <f aca="false">IF(OR($A200="",'Sales history'!$O200=0),"",'Sales history'!$S200)</f>
        <v/>
      </c>
      <c r="M200" s="39" t="str">
        <f aca="false">IF(AND($A200&lt;&gt;"",'Sales history'!$O200&gt;0,$E200&lt;&gt;""),ROUNDUP(Settings!$B$5*SQRT($E200*L200^2+K200^2*N($F200)^2),0),"")</f>
        <v/>
      </c>
      <c r="N200" s="39" t="str">
        <f aca="false">IF(AND($A200&lt;&gt;"",'Sales history'!$O200&gt;0,$E200&lt;&gt;""),ROUNDUP(K200*$E200+M200,0),"")</f>
        <v/>
      </c>
      <c r="O200" s="39" t="str">
        <f aca="false">IF($A200="","",N($G200)+N($H200))</f>
        <v/>
      </c>
      <c r="P200" s="40" t="str">
        <f aca="false">IF(AND(AND($A200&lt;&gt;"",'Sales history'!$O200&gt;0,$E200&lt;&gt;""),N(K200)&gt;0),MAX(0,N($G200))/K200,"")</f>
        <v/>
      </c>
      <c r="Q200" s="40" t="str">
        <f aca="false">IF(AND(AND($A200&lt;&gt;"",'Sales history'!$O200&gt;0,$E200&lt;&gt;""),N(K200)&gt;0),MAX(0,(O200-N200)/K200),"")</f>
        <v/>
      </c>
      <c r="R200" s="41" t="str">
        <f aca="false">IF($A200="","",IF('Sales history'!$O200=0,"Need sales history",IF($E200="","Need lead time",IF(K200=0,"No demand",IF(N($G200)&lt;=0,"Out of stock",IF(O200&lt;=N200,"Order now",IF(Q200&lt;=Settings!$B$7,"Order soon","OK")))))))</f>
        <v/>
      </c>
      <c r="S200" s="39" t="str">
        <f aca="false">IF(OR(R200="Out of stock",R200="Order now",R200="Order soon"),IF(N200+K200*Settings!$B$6-O200&lt;=0,0,IF(N($J200)&gt;0,CEILING(MAX(N200+K200*Settings!$B$6-O200,N($I200)),$J200),ROUNDUP(MAX(N200+K200*Settings!$B$6-O200,N($I200)),0))),"")</f>
        <v/>
      </c>
      <c r="T200" s="42" t="str">
        <f aca="false">IF(AND(ISNUMBER(S200),ISNUMBER($D200)),S200*$D200,"")</f>
        <v/>
      </c>
    </row>
    <row r="201" customFormat="false" ht="15" hidden="false" customHeight="false" outlineLevel="0" collapsed="false">
      <c r="A201" s="34"/>
      <c r="B201" s="34"/>
      <c r="C201" s="34"/>
      <c r="D201" s="35"/>
      <c r="E201" s="36"/>
      <c r="F201" s="36"/>
      <c r="G201" s="37"/>
      <c r="H201" s="37"/>
      <c r="I201" s="37"/>
      <c r="J201" s="37"/>
      <c r="K201" s="38" t="str">
        <f aca="false">IF(OR($A201="",'Sales history'!$O201=0),"",'Sales history'!$R201)</f>
        <v/>
      </c>
      <c r="L201" s="38" t="str">
        <f aca="false">IF(OR($A201="",'Sales history'!$O201=0),"",'Sales history'!$S201)</f>
        <v/>
      </c>
      <c r="M201" s="39" t="str">
        <f aca="false">IF(AND($A201&lt;&gt;"",'Sales history'!$O201&gt;0,$E201&lt;&gt;""),ROUNDUP(Settings!$B$5*SQRT($E201*L201^2+K201^2*N($F201)^2),0),"")</f>
        <v/>
      </c>
      <c r="N201" s="39" t="str">
        <f aca="false">IF(AND($A201&lt;&gt;"",'Sales history'!$O201&gt;0,$E201&lt;&gt;""),ROUNDUP(K201*$E201+M201,0),"")</f>
        <v/>
      </c>
      <c r="O201" s="39" t="str">
        <f aca="false">IF($A201="","",N($G201)+N($H201))</f>
        <v/>
      </c>
      <c r="P201" s="40" t="str">
        <f aca="false">IF(AND(AND($A201&lt;&gt;"",'Sales history'!$O201&gt;0,$E201&lt;&gt;""),N(K201)&gt;0),MAX(0,N($G201))/K201,"")</f>
        <v/>
      </c>
      <c r="Q201" s="40" t="str">
        <f aca="false">IF(AND(AND($A201&lt;&gt;"",'Sales history'!$O201&gt;0,$E201&lt;&gt;""),N(K201)&gt;0),MAX(0,(O201-N201)/K201),"")</f>
        <v/>
      </c>
      <c r="R201" s="41" t="str">
        <f aca="false">IF($A201="","",IF('Sales history'!$O201=0,"Need sales history",IF($E201="","Need lead time",IF(K201=0,"No demand",IF(N($G201)&lt;=0,"Out of stock",IF(O201&lt;=N201,"Order now",IF(Q201&lt;=Settings!$B$7,"Order soon","OK")))))))</f>
        <v/>
      </c>
      <c r="S201" s="39" t="str">
        <f aca="false">IF(OR(R201="Out of stock",R201="Order now",R201="Order soon"),IF(N201+K201*Settings!$B$6-O201&lt;=0,0,IF(N($J201)&gt;0,CEILING(MAX(N201+K201*Settings!$B$6-O201,N($I201)),$J201),ROUNDUP(MAX(N201+K201*Settings!$B$6-O201,N($I201)),0))),"")</f>
        <v/>
      </c>
      <c r="T201" s="42" t="str">
        <f aca="false">IF(AND(ISNUMBER(S201),ISNUMBER($D201)),S201*$D201,"")</f>
        <v/>
      </c>
    </row>
    <row r="202" customFormat="false" ht="15" hidden="false" customHeight="false" outlineLevel="0" collapsed="false">
      <c r="A202" s="34"/>
      <c r="B202" s="34"/>
      <c r="C202" s="34"/>
      <c r="D202" s="35"/>
      <c r="E202" s="36"/>
      <c r="F202" s="36"/>
      <c r="G202" s="37"/>
      <c r="H202" s="37"/>
      <c r="I202" s="37"/>
      <c r="J202" s="37"/>
      <c r="K202" s="38" t="str">
        <f aca="false">IF(OR($A202="",'Sales history'!$O202=0),"",'Sales history'!$R202)</f>
        <v/>
      </c>
      <c r="L202" s="38" t="str">
        <f aca="false">IF(OR($A202="",'Sales history'!$O202=0),"",'Sales history'!$S202)</f>
        <v/>
      </c>
      <c r="M202" s="39" t="str">
        <f aca="false">IF(AND($A202&lt;&gt;"",'Sales history'!$O202&gt;0,$E202&lt;&gt;""),ROUNDUP(Settings!$B$5*SQRT($E202*L202^2+K202^2*N($F202)^2),0),"")</f>
        <v/>
      </c>
      <c r="N202" s="39" t="str">
        <f aca="false">IF(AND($A202&lt;&gt;"",'Sales history'!$O202&gt;0,$E202&lt;&gt;""),ROUNDUP(K202*$E202+M202,0),"")</f>
        <v/>
      </c>
      <c r="O202" s="39" t="str">
        <f aca="false">IF($A202="","",N($G202)+N($H202))</f>
        <v/>
      </c>
      <c r="P202" s="40" t="str">
        <f aca="false">IF(AND(AND($A202&lt;&gt;"",'Sales history'!$O202&gt;0,$E202&lt;&gt;""),N(K202)&gt;0),MAX(0,N($G202))/K202,"")</f>
        <v/>
      </c>
      <c r="Q202" s="40" t="str">
        <f aca="false">IF(AND(AND($A202&lt;&gt;"",'Sales history'!$O202&gt;0,$E202&lt;&gt;""),N(K202)&gt;0),MAX(0,(O202-N202)/K202),"")</f>
        <v/>
      </c>
      <c r="R202" s="41" t="str">
        <f aca="false">IF($A202="","",IF('Sales history'!$O202=0,"Need sales history",IF($E202="","Need lead time",IF(K202=0,"No demand",IF(N($G202)&lt;=0,"Out of stock",IF(O202&lt;=N202,"Order now",IF(Q202&lt;=Settings!$B$7,"Order soon","OK")))))))</f>
        <v/>
      </c>
      <c r="S202" s="39" t="str">
        <f aca="false">IF(OR(R202="Out of stock",R202="Order now",R202="Order soon"),IF(N202+K202*Settings!$B$6-O202&lt;=0,0,IF(N($J202)&gt;0,CEILING(MAX(N202+K202*Settings!$B$6-O202,N($I202)),$J202),ROUNDUP(MAX(N202+K202*Settings!$B$6-O202,N($I202)),0))),"")</f>
        <v/>
      </c>
      <c r="T202" s="42" t="str">
        <f aca="false">IF(AND(ISNUMBER(S202),ISNUMBER($D202)),S202*$D202,"")</f>
        <v/>
      </c>
    </row>
    <row r="203" customFormat="false" ht="15" hidden="false" customHeight="false" outlineLevel="0" collapsed="false">
      <c r="A203" s="34"/>
      <c r="B203" s="34"/>
      <c r="C203" s="34"/>
      <c r="D203" s="35"/>
      <c r="E203" s="36"/>
      <c r="F203" s="36"/>
      <c r="G203" s="37"/>
      <c r="H203" s="37"/>
      <c r="I203" s="37"/>
      <c r="J203" s="37"/>
      <c r="K203" s="38" t="str">
        <f aca="false">IF(OR($A203="",'Sales history'!$O203=0),"",'Sales history'!$R203)</f>
        <v/>
      </c>
      <c r="L203" s="38" t="str">
        <f aca="false">IF(OR($A203="",'Sales history'!$O203=0),"",'Sales history'!$S203)</f>
        <v/>
      </c>
      <c r="M203" s="39" t="str">
        <f aca="false">IF(AND($A203&lt;&gt;"",'Sales history'!$O203&gt;0,$E203&lt;&gt;""),ROUNDUP(Settings!$B$5*SQRT($E203*L203^2+K203^2*N($F203)^2),0),"")</f>
        <v/>
      </c>
      <c r="N203" s="39" t="str">
        <f aca="false">IF(AND($A203&lt;&gt;"",'Sales history'!$O203&gt;0,$E203&lt;&gt;""),ROUNDUP(K203*$E203+M203,0),"")</f>
        <v/>
      </c>
      <c r="O203" s="39" t="str">
        <f aca="false">IF($A203="","",N($G203)+N($H203))</f>
        <v/>
      </c>
      <c r="P203" s="40" t="str">
        <f aca="false">IF(AND(AND($A203&lt;&gt;"",'Sales history'!$O203&gt;0,$E203&lt;&gt;""),N(K203)&gt;0),MAX(0,N($G203))/K203,"")</f>
        <v/>
      </c>
      <c r="Q203" s="40" t="str">
        <f aca="false">IF(AND(AND($A203&lt;&gt;"",'Sales history'!$O203&gt;0,$E203&lt;&gt;""),N(K203)&gt;0),MAX(0,(O203-N203)/K203),"")</f>
        <v/>
      </c>
      <c r="R203" s="41" t="str">
        <f aca="false">IF($A203="","",IF('Sales history'!$O203=0,"Need sales history",IF($E203="","Need lead time",IF(K203=0,"No demand",IF(N($G203)&lt;=0,"Out of stock",IF(O203&lt;=N203,"Order now",IF(Q203&lt;=Settings!$B$7,"Order soon","OK")))))))</f>
        <v/>
      </c>
      <c r="S203" s="39" t="str">
        <f aca="false">IF(OR(R203="Out of stock",R203="Order now",R203="Order soon"),IF(N203+K203*Settings!$B$6-O203&lt;=0,0,IF(N($J203)&gt;0,CEILING(MAX(N203+K203*Settings!$B$6-O203,N($I203)),$J203),ROUNDUP(MAX(N203+K203*Settings!$B$6-O203,N($I203)),0))),"")</f>
        <v/>
      </c>
      <c r="T203" s="42" t="str">
        <f aca="false">IF(AND(ISNUMBER(S203),ISNUMBER($D203)),S203*$D203,"")</f>
        <v/>
      </c>
    </row>
    <row r="204" customFormat="false" ht="15" hidden="false" customHeight="false" outlineLevel="0" collapsed="false">
      <c r="A204" s="34"/>
      <c r="B204" s="34"/>
      <c r="C204" s="34"/>
      <c r="D204" s="35"/>
      <c r="E204" s="36"/>
      <c r="F204" s="36"/>
      <c r="G204" s="37"/>
      <c r="H204" s="37"/>
      <c r="I204" s="37"/>
      <c r="J204" s="37"/>
      <c r="K204" s="38" t="str">
        <f aca="false">IF(OR($A204="",'Sales history'!$O204=0),"",'Sales history'!$R204)</f>
        <v/>
      </c>
      <c r="L204" s="38" t="str">
        <f aca="false">IF(OR($A204="",'Sales history'!$O204=0),"",'Sales history'!$S204)</f>
        <v/>
      </c>
      <c r="M204" s="39" t="str">
        <f aca="false">IF(AND($A204&lt;&gt;"",'Sales history'!$O204&gt;0,$E204&lt;&gt;""),ROUNDUP(Settings!$B$5*SQRT($E204*L204^2+K204^2*N($F204)^2),0),"")</f>
        <v/>
      </c>
      <c r="N204" s="39" t="str">
        <f aca="false">IF(AND($A204&lt;&gt;"",'Sales history'!$O204&gt;0,$E204&lt;&gt;""),ROUNDUP(K204*$E204+M204,0),"")</f>
        <v/>
      </c>
      <c r="O204" s="39" t="str">
        <f aca="false">IF($A204="","",N($G204)+N($H204))</f>
        <v/>
      </c>
      <c r="P204" s="40" t="str">
        <f aca="false">IF(AND(AND($A204&lt;&gt;"",'Sales history'!$O204&gt;0,$E204&lt;&gt;""),N(K204)&gt;0),MAX(0,N($G204))/K204,"")</f>
        <v/>
      </c>
      <c r="Q204" s="40" t="str">
        <f aca="false">IF(AND(AND($A204&lt;&gt;"",'Sales history'!$O204&gt;0,$E204&lt;&gt;""),N(K204)&gt;0),MAX(0,(O204-N204)/K204),"")</f>
        <v/>
      </c>
      <c r="R204" s="41" t="str">
        <f aca="false">IF($A204="","",IF('Sales history'!$O204=0,"Need sales history",IF($E204="","Need lead time",IF(K204=0,"No demand",IF(N($G204)&lt;=0,"Out of stock",IF(O204&lt;=N204,"Order now",IF(Q204&lt;=Settings!$B$7,"Order soon","OK")))))))</f>
        <v/>
      </c>
      <c r="S204" s="39" t="str">
        <f aca="false">IF(OR(R204="Out of stock",R204="Order now",R204="Order soon"),IF(N204+K204*Settings!$B$6-O204&lt;=0,0,IF(N($J204)&gt;0,CEILING(MAX(N204+K204*Settings!$B$6-O204,N($I204)),$J204),ROUNDUP(MAX(N204+K204*Settings!$B$6-O204,N($I204)),0))),"")</f>
        <v/>
      </c>
      <c r="T204" s="42" t="str">
        <f aca="false">IF(AND(ISNUMBER(S204),ISNUMBER($D204)),S204*$D204,"")</f>
        <v/>
      </c>
    </row>
  </sheetData>
  <autoFilter ref="A4:T204"/>
  <conditionalFormatting sqref="R5:R204">
    <cfRule type="cellIs" priority="2" operator="equal" aboveAverage="0" equalAverage="0" bottom="0" percent="0" rank="0" text="" dxfId="19">
      <formula>"Out of stock"</formula>
    </cfRule>
    <cfRule type="cellIs" priority="3" operator="equal" aboveAverage="0" equalAverage="0" bottom="0" percent="0" rank="0" text="" dxfId="20">
      <formula>"Order now"</formula>
    </cfRule>
    <cfRule type="cellIs" priority="4" operator="equal" aboveAverage="0" equalAverage="0" bottom="0" percent="0" rank="0" text="" dxfId="21">
      <formula>"Order soon"</formula>
    </cfRule>
    <cfRule type="cellIs" priority="5" operator="equal" aboveAverage="0" equalAverage="0" bottom="0" percent="0" rank="0" text="" dxfId="22">
      <formula>"OK"</formula>
    </cfRule>
    <cfRule type="cellIs" priority="6" operator="equal" aboveAverage="0" equalAverage="0" bottom="0" percent="0" rank="0" text="" dxfId="23">
      <formula>"No demand"</formula>
    </cfRule>
    <cfRule type="cellIs" priority="7" operator="equal" aboveAverage="0" equalAverage="0" bottom="0" percent="0" rank="0" text="" dxfId="24">
      <formula>"Need sales history"</formula>
    </cfRule>
    <cfRule type="cellIs" priority="8" operator="equal" aboveAverage="0" equalAverage="0" bottom="0" percent="0" rank="0" text="" dxfId="24">
      <formula>"Need lead time"</formula>
    </cfRule>
  </conditionalFormatting>
  <dataValidations count="1">
    <dataValidation allowBlank="false" error="Use a number of zero or more." errorStyle="stop" operator="greaterThanOrEqual" showDropDown="false" showErrorMessage="true" showInputMessage="false" sqref="D5:J204"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6577"/>
    <pageSetUpPr fitToPage="true"/>
  </sheetPr>
  <dimension ref="A1:S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14" min="3" style="0" width="7"/>
    <col collapsed="false" customWidth="true" hidden="false" outlineLevel="0" max="15" min="15" style="0" width="9"/>
    <col collapsed="false" customWidth="true" hidden="false" outlineLevel="0" max="17" min="16" style="0" width="10"/>
    <col collapsed="false" customWidth="true" hidden="false" outlineLevel="0" max="19" min="18" style="0" width="9"/>
  </cols>
  <sheetData>
    <row r="1" customFormat="false" ht="19.7" hidden="false" customHeight="false" outlineLevel="0" collapsed="false">
      <c r="A1" s="13" t="s">
        <v>144</v>
      </c>
    </row>
    <row r="2" customFormat="false" ht="15" hidden="false" customHeight="false" outlineLevel="0" collapsed="false">
      <c r="A2" s="16" t="s">
        <v>145</v>
      </c>
    </row>
    <row r="3" customFormat="false" ht="15" hidden="false" customHeight="false" outlineLevel="0" collapsed="false">
      <c r="C3" s="30" t="s">
        <v>146</v>
      </c>
    </row>
    <row r="4" customFormat="false" ht="30" hidden="false" customHeight="true" outlineLevel="0" collapsed="false">
      <c r="A4" s="33" t="s">
        <v>90</v>
      </c>
      <c r="B4" s="33" t="s">
        <v>91</v>
      </c>
      <c r="C4" s="32" t="s">
        <v>147</v>
      </c>
      <c r="D4" s="32" t="s">
        <v>148</v>
      </c>
      <c r="E4" s="32" t="s">
        <v>149</v>
      </c>
      <c r="F4" s="32" t="s">
        <v>150</v>
      </c>
      <c r="G4" s="32" t="s">
        <v>151</v>
      </c>
      <c r="H4" s="32" t="s">
        <v>152</v>
      </c>
      <c r="I4" s="32" t="s">
        <v>153</v>
      </c>
      <c r="J4" s="32" t="s">
        <v>154</v>
      </c>
      <c r="K4" s="32" t="s">
        <v>155</v>
      </c>
      <c r="L4" s="32" t="s">
        <v>156</v>
      </c>
      <c r="M4" s="32" t="s">
        <v>157</v>
      </c>
      <c r="N4" s="32" t="s">
        <v>158</v>
      </c>
      <c r="O4" s="33" t="s">
        <v>159</v>
      </c>
      <c r="P4" s="33" t="s">
        <v>160</v>
      </c>
      <c r="Q4" s="33" t="s">
        <v>161</v>
      </c>
      <c r="R4" s="33" t="s">
        <v>162</v>
      </c>
      <c r="S4" s="33" t="s">
        <v>163</v>
      </c>
    </row>
    <row r="5" customFormat="false" ht="15" hidden="false" customHeight="false" outlineLevel="0" collapsed="false">
      <c r="A5" s="43" t="str">
        <f aca="false">IF(Calculator!$A5="","",Calculator!$A5)</f>
        <v>SKU-0012</v>
      </c>
      <c r="B5" s="43" t="str">
        <f aca="false">IF(Calculator!$B5="","",Calculator!$B5)</f>
        <v>Fuel filter 10mm</v>
      </c>
      <c r="C5" s="37" t="n">
        <v>149</v>
      </c>
      <c r="D5" s="37" t="n">
        <v>210</v>
      </c>
      <c r="E5" s="37" t="n">
        <v>252</v>
      </c>
      <c r="F5" s="37" t="n">
        <v>212</v>
      </c>
      <c r="G5" s="37" t="n">
        <v>226</v>
      </c>
      <c r="H5" s="37" t="n">
        <v>159</v>
      </c>
      <c r="I5" s="37" t="n">
        <v>210</v>
      </c>
      <c r="J5" s="37" t="n">
        <v>204</v>
      </c>
      <c r="K5" s="37" t="n">
        <v>258</v>
      </c>
      <c r="L5" s="37" t="n">
        <v>227</v>
      </c>
      <c r="M5" s="37" t="n">
        <v>219</v>
      </c>
      <c r="N5" s="37" t="n">
        <v>190</v>
      </c>
      <c r="O5" s="44" t="n">
        <f aca="false">COUNT(C5:N5)</f>
        <v>12</v>
      </c>
      <c r="P5" s="45" t="n">
        <f aca="false">IF(O5=0,"",AVERAGE(C5:N5))</f>
        <v>209.666666666667</v>
      </c>
      <c r="Q5" s="45" t="n">
        <f aca="false">IF(O5=0,"",IF(O5&lt;2,0,STDEV(C5:N5)))</f>
        <v>32.2696968274159</v>
      </c>
      <c r="R5" s="38" t="n">
        <f aca="false">IF(O5=0,"",P5/Settings!$B$8)</f>
        <v>6.8969298245614</v>
      </c>
      <c r="S5" s="38" t="n">
        <f aca="false">IF(O5=0,"",Q5/SQRT(Settings!$B$8))</f>
        <v>5.85272466163515</v>
      </c>
    </row>
    <row r="6" customFormat="false" ht="15" hidden="false" customHeight="false" outlineLevel="0" collapsed="false">
      <c r="A6" s="43" t="str">
        <f aca="false">IF(Calculator!$A6="","",Calculator!$A6)</f>
        <v>SKU-0031</v>
      </c>
      <c r="B6" s="43" t="str">
        <f aca="false">IF(Calculator!$B6="","",Calculator!$B6)</f>
        <v>Relay switch A</v>
      </c>
      <c r="C6" s="37" t="n">
        <v>70</v>
      </c>
      <c r="D6" s="37" t="n">
        <v>95</v>
      </c>
      <c r="E6" s="37" t="n">
        <v>134</v>
      </c>
      <c r="F6" s="37" t="n">
        <v>39</v>
      </c>
      <c r="G6" s="37" t="n">
        <v>11</v>
      </c>
      <c r="H6" s="37" t="n">
        <v>154</v>
      </c>
      <c r="I6" s="37" t="n">
        <v>143</v>
      </c>
      <c r="J6" s="37" t="n">
        <v>115</v>
      </c>
      <c r="K6" s="37" t="n">
        <v>107</v>
      </c>
      <c r="L6" s="37" t="n">
        <v>83</v>
      </c>
      <c r="M6" s="37" t="n">
        <v>85</v>
      </c>
      <c r="N6" s="37" t="n">
        <v>60</v>
      </c>
      <c r="O6" s="44" t="n">
        <f aca="false">COUNT(C6:N6)</f>
        <v>12</v>
      </c>
      <c r="P6" s="45" t="n">
        <f aca="false">IF(O6=0,"",AVERAGE(C6:N6))</f>
        <v>91.3333333333333</v>
      </c>
      <c r="Q6" s="45" t="n">
        <f aca="false">IF(O6=0,"",IF(O6&lt;2,0,STDEV(C6:N6)))</f>
        <v>42.6131292899124</v>
      </c>
      <c r="R6" s="38" t="n">
        <f aca="false">IF(O6=0,"",P6/Settings!$B$8)</f>
        <v>3.00438596491228</v>
      </c>
      <c r="S6" s="38" t="n">
        <f aca="false">IF(O6=0,"",Q6/SQRT(Settings!$B$8))</f>
        <v>7.72870331067468</v>
      </c>
    </row>
    <row r="7" customFormat="false" ht="15" hidden="false" customHeight="false" outlineLevel="0" collapsed="false">
      <c r="A7" s="43" t="str">
        <f aca="false">IF(Calculator!$A7="","",Calculator!$A7)</f>
        <v>SKU-0038</v>
      </c>
      <c r="B7" s="43" t="str">
        <f aca="false">IF(Calculator!$B7="","",Calculator!$B7)</f>
        <v>Wiring harness 12mm</v>
      </c>
      <c r="C7" s="37" t="n">
        <v>49</v>
      </c>
      <c r="D7" s="37" t="n">
        <v>37</v>
      </c>
      <c r="E7" s="37" t="n">
        <v>12</v>
      </c>
      <c r="F7" s="37" t="n">
        <v>33</v>
      </c>
      <c r="G7" s="37" t="n">
        <v>32</v>
      </c>
      <c r="H7" s="37" t="n">
        <v>31</v>
      </c>
      <c r="I7" s="37" t="n">
        <v>69</v>
      </c>
      <c r="J7" s="37" t="n">
        <v>56</v>
      </c>
      <c r="K7" s="37" t="n">
        <v>0</v>
      </c>
      <c r="L7" s="37" t="n">
        <v>48</v>
      </c>
      <c r="M7" s="37" t="n">
        <v>56</v>
      </c>
      <c r="N7" s="37" t="n">
        <v>60</v>
      </c>
      <c r="O7" s="44" t="n">
        <f aca="false">COUNT(C7:N7)</f>
        <v>12</v>
      </c>
      <c r="P7" s="45" t="n">
        <f aca="false">IF(O7=0,"",AVERAGE(C7:N7))</f>
        <v>40.25</v>
      </c>
      <c r="Q7" s="45" t="n">
        <f aca="false">IF(O7=0,"",IF(O7&lt;2,0,STDEV(C7:N7)))</f>
        <v>20.1905693557436</v>
      </c>
      <c r="R7" s="38" t="n">
        <f aca="false">IF(O7=0,"",P7/Settings!$B$8)</f>
        <v>1.32401315789474</v>
      </c>
      <c r="S7" s="38" t="n">
        <f aca="false">IF(O7=0,"",Q7/SQRT(Settings!$B$8))</f>
        <v>3.66194463594774</v>
      </c>
    </row>
    <row r="8" customFormat="false" ht="15" hidden="false" customHeight="false" outlineLevel="0" collapsed="false">
      <c r="A8" s="43" t="str">
        <f aca="false">IF(Calculator!$A8="","",Calculator!$A8)</f>
        <v>SKU-0074</v>
      </c>
      <c r="B8" s="43" t="str">
        <f aca="false">IF(Calculator!$B8="","",Calculator!$B8)</f>
        <v>Ball bearing 16mm</v>
      </c>
      <c r="C8" s="37" t="n">
        <v>351</v>
      </c>
      <c r="D8" s="37" t="n">
        <v>214</v>
      </c>
      <c r="E8" s="37" t="n">
        <v>355</v>
      </c>
      <c r="F8" s="37" t="n">
        <v>315</v>
      </c>
      <c r="G8" s="37" t="n">
        <v>384</v>
      </c>
      <c r="H8" s="37" t="n">
        <v>335</v>
      </c>
      <c r="I8" s="37" t="n">
        <v>238</v>
      </c>
      <c r="J8" s="37" t="n">
        <v>403</v>
      </c>
      <c r="K8" s="37" t="n">
        <v>253</v>
      </c>
      <c r="L8" s="37" t="n">
        <v>367</v>
      </c>
      <c r="M8" s="37" t="n">
        <v>333</v>
      </c>
      <c r="N8" s="37" t="n">
        <v>285</v>
      </c>
      <c r="O8" s="44" t="n">
        <f aca="false">COUNT(C8:N8)</f>
        <v>12</v>
      </c>
      <c r="P8" s="45" t="n">
        <f aca="false">IF(O8=0,"",AVERAGE(C8:N8))</f>
        <v>319.416666666667</v>
      </c>
      <c r="Q8" s="45" t="n">
        <f aca="false">IF(O8=0,"",IF(O8&lt;2,0,STDEV(C8:N8)))</f>
        <v>59.9006121282023</v>
      </c>
      <c r="R8" s="38" t="n">
        <f aca="false">IF(O8=0,"",P8/Settings!$B$8)</f>
        <v>10.5071271929825</v>
      </c>
      <c r="S8" s="38" t="n">
        <f aca="false">IF(O8=0,"",Q8/SQRT(Settings!$B$8))</f>
        <v>10.8641178665156</v>
      </c>
    </row>
    <row r="9" customFormat="false" ht="15" hidden="false" customHeight="false" outlineLevel="0" collapsed="false">
      <c r="A9" s="43" t="str">
        <f aca="false">IF(Calculator!$A9="","",Calculator!$A9)</f>
        <v>SKU-0101</v>
      </c>
      <c r="B9" s="43" t="str">
        <f aca="false">IF(Calculator!$B9="","",Calculator!$B9)</f>
        <v>Brake pad set, front</v>
      </c>
      <c r="C9" s="37" t="n">
        <v>32</v>
      </c>
      <c r="D9" s="37" t="n">
        <v>49</v>
      </c>
      <c r="E9" s="37" t="n">
        <v>49</v>
      </c>
      <c r="F9" s="37" t="n">
        <v>58</v>
      </c>
      <c r="G9" s="37" t="n">
        <v>58</v>
      </c>
      <c r="H9" s="37" t="n">
        <v>81</v>
      </c>
      <c r="I9" s="37" t="n">
        <v>66</v>
      </c>
      <c r="J9" s="37" t="n">
        <v>75</v>
      </c>
      <c r="K9" s="37" t="n">
        <v>46</v>
      </c>
      <c r="L9" s="37" t="n">
        <v>55</v>
      </c>
      <c r="M9" s="37" t="n">
        <v>72</v>
      </c>
      <c r="N9" s="37" t="n">
        <v>73</v>
      </c>
      <c r="O9" s="44" t="n">
        <f aca="false">COUNT(C9:N9)</f>
        <v>12</v>
      </c>
      <c r="P9" s="45" t="n">
        <f aca="false">IF(O9=0,"",AVERAGE(C9:N9))</f>
        <v>59.5</v>
      </c>
      <c r="Q9" s="45" t="n">
        <f aca="false">IF(O9=0,"",IF(O9&lt;2,0,STDEV(C9:N9)))</f>
        <v>14.3558667133304</v>
      </c>
      <c r="R9" s="38" t="n">
        <f aca="false">IF(O9=0,"",P9/Settings!$B$8)</f>
        <v>1.95723684210526</v>
      </c>
      <c r="S9" s="38" t="n">
        <f aca="false">IF(O9=0,"",Q9/SQRT(Settings!$B$8))</f>
        <v>2.60371008756653</v>
      </c>
    </row>
    <row r="10" customFormat="false" ht="15" hidden="false" customHeight="false" outlineLevel="0" collapsed="false">
      <c r="A10" s="43" t="str">
        <f aca="false">IF(Calculator!$A10="","",Calculator!$A10)</f>
        <v>SKU-0115</v>
      </c>
      <c r="B10" s="43" t="str">
        <f aca="false">IF(Calculator!$B10="","",Calculator!$B10)</f>
        <v>Cabin air filter</v>
      </c>
      <c r="C10" s="37" t="n">
        <v>152</v>
      </c>
      <c r="D10" s="37" t="n">
        <v>117</v>
      </c>
      <c r="E10" s="37" t="n">
        <v>99</v>
      </c>
      <c r="F10" s="37" t="n">
        <v>184</v>
      </c>
      <c r="G10" s="37" t="n">
        <v>110</v>
      </c>
      <c r="H10" s="37" t="n">
        <v>119</v>
      </c>
      <c r="I10" s="37" t="n">
        <v>178</v>
      </c>
      <c r="J10" s="37" t="n">
        <v>133</v>
      </c>
      <c r="K10" s="37" t="n">
        <v>111</v>
      </c>
      <c r="L10" s="37" t="n">
        <v>156</v>
      </c>
      <c r="M10" s="37" t="n">
        <v>124</v>
      </c>
      <c r="N10" s="37" t="n">
        <v>170</v>
      </c>
      <c r="O10" s="44" t="n">
        <f aca="false">COUNT(C10:N10)</f>
        <v>12</v>
      </c>
      <c r="P10" s="45" t="n">
        <f aca="false">IF(O10=0,"",AVERAGE(C10:N10))</f>
        <v>137.75</v>
      </c>
      <c r="Q10" s="45" t="n">
        <f aca="false">IF(O10=0,"",IF(O10&lt;2,0,STDEV(C10:N10)))</f>
        <v>29.1020930206372</v>
      </c>
      <c r="R10" s="38" t="n">
        <f aca="false">IF(O10=0,"",P10/Settings!$B$8)</f>
        <v>4.53125</v>
      </c>
      <c r="S10" s="38" t="n">
        <f aca="false">IF(O10=0,"",Q10/SQRT(Settings!$B$8))</f>
        <v>5.27821932874115</v>
      </c>
    </row>
    <row r="11" customFormat="false" ht="15" hidden="false" customHeight="false" outlineLevel="0" collapsed="false">
      <c r="A11" s="43" t="str">
        <f aca="false">IF(Calculator!$A11="","",Calculator!$A11)</f>
        <v>SKU-0122</v>
      </c>
      <c r="B11" s="43" t="str">
        <f aca="false">IF(Calculator!$B11="","",Calculator!$B11)</f>
        <v>Wiper blade 24in</v>
      </c>
      <c r="C11" s="37" t="n">
        <v>81</v>
      </c>
      <c r="D11" s="37" t="n">
        <v>56</v>
      </c>
      <c r="E11" s="37" t="n">
        <v>174</v>
      </c>
      <c r="F11" s="37" t="n">
        <v>130</v>
      </c>
      <c r="G11" s="37" t="n">
        <v>91</v>
      </c>
      <c r="H11" s="37" t="n">
        <v>81</v>
      </c>
      <c r="I11" s="37" t="n">
        <v>37</v>
      </c>
      <c r="J11" s="37" t="n">
        <v>65</v>
      </c>
      <c r="K11" s="37" t="n">
        <v>40</v>
      </c>
      <c r="L11" s="37" t="n">
        <v>117</v>
      </c>
      <c r="M11" s="37" t="n">
        <v>129</v>
      </c>
      <c r="N11" s="37" t="n">
        <v>74</v>
      </c>
      <c r="O11" s="44" t="n">
        <f aca="false">COUNT(C11:N11)</f>
        <v>12</v>
      </c>
      <c r="P11" s="45" t="n">
        <f aca="false">IF(O11=0,"",AVERAGE(C11:N11))</f>
        <v>89.5833333333333</v>
      </c>
      <c r="Q11" s="45" t="n">
        <f aca="false">IF(O11=0,"",IF(O11&lt;2,0,STDEV(C11:N11)))</f>
        <v>40.9133415300134</v>
      </c>
      <c r="R11" s="38" t="n">
        <f aca="false">IF(O11=0,"",P11/Settings!$B$8)</f>
        <v>2.9468201754386</v>
      </c>
      <c r="S11" s="38" t="n">
        <f aca="false">IF(O11=0,"",Q11/SQRT(Settings!$B$8))</f>
        <v>7.42041439816607</v>
      </c>
    </row>
    <row r="12" customFormat="false" ht="15" hidden="false" customHeight="false" outlineLevel="0" collapsed="false">
      <c r="A12" s="43" t="str">
        <f aca="false">IF(Calculator!$A12="","",Calculator!$A12)</f>
        <v>SKU-0140</v>
      </c>
      <c r="B12" s="43" t="str">
        <f aca="false">IF(Calculator!$B12="","",Calculator!$B12)</f>
        <v>Spark plug, iridium</v>
      </c>
      <c r="C12" s="37" t="n">
        <v>138</v>
      </c>
      <c r="D12" s="37" t="n">
        <v>160</v>
      </c>
      <c r="E12" s="37" t="n">
        <v>150</v>
      </c>
      <c r="F12" s="37" t="n">
        <v>164</v>
      </c>
      <c r="G12" s="37" t="n">
        <v>163</v>
      </c>
      <c r="H12" s="37" t="n">
        <v>161</v>
      </c>
      <c r="I12" s="37" t="n">
        <v>166</v>
      </c>
      <c r="J12" s="37" t="n">
        <v>125</v>
      </c>
      <c r="K12" s="37" t="n">
        <v>168</v>
      </c>
      <c r="L12" s="37" t="n">
        <v>99</v>
      </c>
      <c r="M12" s="37" t="n">
        <v>153</v>
      </c>
      <c r="N12" s="37" t="n">
        <v>143</v>
      </c>
      <c r="O12" s="44" t="n">
        <f aca="false">COUNT(C12:N12)</f>
        <v>12</v>
      </c>
      <c r="P12" s="45" t="n">
        <f aca="false">IF(O12=0,"",AVERAGE(C12:N12))</f>
        <v>149.166666666667</v>
      </c>
      <c r="Q12" s="45" t="n">
        <f aca="false">IF(O12=0,"",IF(O12&lt;2,0,STDEV(C12:N12)))</f>
        <v>20.4176097493999</v>
      </c>
      <c r="R12" s="38" t="n">
        <f aca="false">IF(O12=0,"",P12/Settings!$B$8)</f>
        <v>4.90679824561404</v>
      </c>
      <c r="S12" s="38" t="n">
        <f aca="false">IF(O12=0,"",Q12/SQRT(Settings!$B$8))</f>
        <v>3.70312273930106</v>
      </c>
    </row>
    <row r="13" customFormat="false" ht="15" hidden="false" customHeight="false" outlineLevel="0" collapsed="false">
      <c r="A13" s="43" t="str">
        <f aca="false">IF(Calculator!$A13="","",Calculator!$A13)</f>
        <v>SKU-0156</v>
      </c>
      <c r="B13" s="43" t="str">
        <f aca="false">IF(Calculator!$B13="","",Calculator!$B13)</f>
        <v>Oil drain plug gasket</v>
      </c>
      <c r="C13" s="37" t="n">
        <v>419</v>
      </c>
      <c r="D13" s="37" t="n">
        <v>390</v>
      </c>
      <c r="E13" s="37" t="n">
        <v>412</v>
      </c>
      <c r="F13" s="37" t="n">
        <v>309</v>
      </c>
      <c r="G13" s="37" t="n">
        <v>373</v>
      </c>
      <c r="H13" s="37" t="n">
        <v>359</v>
      </c>
      <c r="I13" s="37" t="n">
        <v>418</v>
      </c>
      <c r="J13" s="37" t="n">
        <v>409</v>
      </c>
      <c r="K13" s="37" t="n">
        <v>377</v>
      </c>
      <c r="L13" s="37" t="n">
        <v>373</v>
      </c>
      <c r="M13" s="37" t="n">
        <v>363</v>
      </c>
      <c r="N13" s="37" t="n">
        <v>392</v>
      </c>
      <c r="O13" s="44" t="n">
        <f aca="false">COUNT(C13:N13)</f>
        <v>12</v>
      </c>
      <c r="P13" s="45" t="n">
        <f aca="false">IF(O13=0,"",AVERAGE(C13:N13))</f>
        <v>382.833333333333</v>
      </c>
      <c r="Q13" s="45" t="n">
        <f aca="false">IF(O13=0,"",IF(O13&lt;2,0,STDEV(C13:N13)))</f>
        <v>31.4146269734146</v>
      </c>
      <c r="R13" s="38" t="n">
        <f aca="false">IF(O13=0,"",P13/Settings!$B$8)</f>
        <v>12.593201754386</v>
      </c>
      <c r="S13" s="38" t="n">
        <f aca="false">IF(O13=0,"",Q13/SQRT(Settings!$B$8))</f>
        <v>5.69764144381941</v>
      </c>
    </row>
    <row r="14" customFormat="false" ht="15" hidden="false" customHeight="false" outlineLevel="0" collapsed="false">
      <c r="A14" s="43" t="str">
        <f aca="false">IF(Calculator!$A14="","",Calculator!$A14)</f>
        <v>SKU-0163</v>
      </c>
      <c r="B14" s="43" t="str">
        <f aca="false">IF(Calculator!$B14="","",Calculator!$B14)</f>
        <v>Headlight bulb H7</v>
      </c>
      <c r="C14" s="37" t="n">
        <v>133</v>
      </c>
      <c r="D14" s="37" t="n">
        <v>141</v>
      </c>
      <c r="E14" s="37" t="n">
        <v>115</v>
      </c>
      <c r="F14" s="37" t="n">
        <v>86</v>
      </c>
      <c r="G14" s="37" t="n">
        <v>93</v>
      </c>
      <c r="H14" s="37" t="n">
        <v>142</v>
      </c>
      <c r="I14" s="37" t="n">
        <v>86</v>
      </c>
      <c r="J14" s="37" t="n">
        <v>108</v>
      </c>
      <c r="K14" s="37" t="n">
        <v>46</v>
      </c>
      <c r="L14" s="37" t="n">
        <v>147</v>
      </c>
      <c r="M14" s="37" t="n">
        <v>120</v>
      </c>
      <c r="N14" s="37" t="n">
        <v>98</v>
      </c>
      <c r="O14" s="44" t="n">
        <f aca="false">COUNT(C14:N14)</f>
        <v>12</v>
      </c>
      <c r="P14" s="45" t="n">
        <f aca="false">IF(O14=0,"",AVERAGE(C14:N14))</f>
        <v>109.583333333333</v>
      </c>
      <c r="Q14" s="45" t="n">
        <f aca="false">IF(O14=0,"",IF(O14&lt;2,0,STDEV(C14:N14)))</f>
        <v>29.6815165421584</v>
      </c>
      <c r="R14" s="38" t="n">
        <f aca="false">IF(O14=0,"",P14/Settings!$B$8)</f>
        <v>3.6047149122807</v>
      </c>
      <c r="S14" s="38" t="n">
        <f aca="false">IF(O14=0,"",Q14/SQRT(Settings!$B$8))</f>
        <v>5.38330882964584</v>
      </c>
    </row>
    <row r="15" customFormat="false" ht="15" hidden="false" customHeight="false" outlineLevel="0" collapsed="false">
      <c r="A15" s="43" t="str">
        <f aca="false">IF(Calculator!$A15="","",Calculator!$A15)</f>
        <v>SKU-0177</v>
      </c>
      <c r="B15" s="43" t="str">
        <f aca="false">IF(Calculator!$B15="","",Calculator!$B15)</f>
        <v>Timing belt kit</v>
      </c>
      <c r="C15" s="37" t="n">
        <v>8</v>
      </c>
      <c r="D15" s="37" t="n">
        <v>11</v>
      </c>
      <c r="E15" s="37" t="n">
        <v>8</v>
      </c>
      <c r="F15" s="37" t="n">
        <v>10</v>
      </c>
      <c r="G15" s="37" t="n">
        <v>9</v>
      </c>
      <c r="H15" s="37" t="n">
        <v>4</v>
      </c>
      <c r="I15" s="37" t="n">
        <v>1</v>
      </c>
      <c r="J15" s="37" t="n">
        <v>13</v>
      </c>
      <c r="K15" s="37" t="n">
        <v>6</v>
      </c>
      <c r="L15" s="37" t="n">
        <v>14</v>
      </c>
      <c r="M15" s="37" t="n">
        <v>14</v>
      </c>
      <c r="N15" s="37" t="n">
        <v>7</v>
      </c>
      <c r="O15" s="44" t="n">
        <f aca="false">COUNT(C15:N15)</f>
        <v>12</v>
      </c>
      <c r="P15" s="45" t="n">
        <f aca="false">IF(O15=0,"",AVERAGE(C15:N15))</f>
        <v>8.75</v>
      </c>
      <c r="Q15" s="45" t="n">
        <f aca="false">IF(O15=0,"",IF(O15&lt;2,0,STDEV(C15:N15)))</f>
        <v>3.9800639556305</v>
      </c>
      <c r="R15" s="38" t="n">
        <f aca="false">IF(O15=0,"",P15/Settings!$B$8)</f>
        <v>0.287828947368421</v>
      </c>
      <c r="S15" s="38" t="n">
        <f aca="false">IF(O15=0,"",Q15/SQRT(Settings!$B$8))</f>
        <v>0.721860468432209</v>
      </c>
    </row>
    <row r="16" customFormat="false" ht="15" hidden="false" customHeight="false" outlineLevel="0" collapsed="false">
      <c r="A16" s="43" t="str">
        <f aca="false">IF(Calculator!$A16="","",Calculator!$A16)</f>
        <v>SKU-0190</v>
      </c>
      <c r="B16" s="43" t="str">
        <f aca="false">IF(Calculator!$B16="","",Calculator!$B16)</f>
        <v>Coolant 1L</v>
      </c>
      <c r="C16" s="37" t="n">
        <v>112</v>
      </c>
      <c r="D16" s="37" t="n">
        <v>116</v>
      </c>
      <c r="E16" s="37" t="n">
        <v>206</v>
      </c>
      <c r="F16" s="37" t="n">
        <v>139</v>
      </c>
      <c r="G16" s="37" t="n">
        <v>128</v>
      </c>
      <c r="H16" s="37" t="n">
        <v>175</v>
      </c>
      <c r="I16" s="37" t="n">
        <v>100</v>
      </c>
      <c r="J16" s="37" t="n">
        <v>114</v>
      </c>
      <c r="K16" s="37" t="n">
        <v>115</v>
      </c>
      <c r="L16" s="37" t="n">
        <v>136</v>
      </c>
      <c r="M16" s="37" t="n">
        <v>86</v>
      </c>
      <c r="N16" s="37" t="n">
        <v>112</v>
      </c>
      <c r="O16" s="44" t="n">
        <f aca="false">COUNT(C16:N16)</f>
        <v>12</v>
      </c>
      <c r="P16" s="45" t="n">
        <f aca="false">IF(O16=0,"",AVERAGE(C16:N16))</f>
        <v>128.25</v>
      </c>
      <c r="Q16" s="45" t="n">
        <f aca="false">IF(O16=0,"",IF(O16&lt;2,0,STDEV(C16:N16)))</f>
        <v>33.09250121045</v>
      </c>
      <c r="R16" s="38" t="n">
        <f aca="false">IF(O16=0,"",P16/Settings!$B$8)</f>
        <v>4.21875</v>
      </c>
      <c r="S16" s="38" t="n">
        <f aca="false">IF(O16=0,"",Q16/SQRT(Settings!$B$8))</f>
        <v>6.00195592122958</v>
      </c>
    </row>
    <row r="17" customFormat="false" ht="15" hidden="false" customHeight="false" outlineLevel="0" collapsed="false">
      <c r="A17" s="43" t="str">
        <f aca="false">IF(Calculator!$A17="","",Calculator!$A17)</f>
        <v>SKU-0204</v>
      </c>
      <c r="B17" s="43" t="str">
        <f aca="false">IF(Calculator!$B17="","",Calculator!$B17)</f>
        <v>Door handle, rear left</v>
      </c>
      <c r="C17" s="37" t="n">
        <v>0</v>
      </c>
      <c r="D17" s="37" t="n">
        <v>0</v>
      </c>
      <c r="E17" s="37" t="n">
        <v>0</v>
      </c>
      <c r="F17" s="37" t="n">
        <v>0</v>
      </c>
      <c r="G17" s="37" t="n">
        <v>0</v>
      </c>
      <c r="H17" s="37" t="n">
        <v>0</v>
      </c>
      <c r="I17" s="37" t="n">
        <v>0</v>
      </c>
      <c r="J17" s="37" t="n">
        <v>0</v>
      </c>
      <c r="K17" s="37" t="n">
        <v>0</v>
      </c>
      <c r="L17" s="37" t="n">
        <v>0</v>
      </c>
      <c r="M17" s="37" t="n">
        <v>0</v>
      </c>
      <c r="N17" s="37" t="n">
        <v>0</v>
      </c>
      <c r="O17" s="44" t="n">
        <f aca="false">COUNT(C17:N17)</f>
        <v>12</v>
      </c>
      <c r="P17" s="45" t="n">
        <f aca="false">IF(O17=0,"",AVERAGE(C17:N17))</f>
        <v>0</v>
      </c>
      <c r="Q17" s="45" t="n">
        <f aca="false">IF(O17=0,"",IF(O17&lt;2,0,STDEV(C17:N17)))</f>
        <v>0</v>
      </c>
      <c r="R17" s="38" t="n">
        <f aca="false">IF(O17=0,"",P17/Settings!$B$8)</f>
        <v>0</v>
      </c>
      <c r="S17" s="38" t="n">
        <f aca="false">IF(O17=0,"",Q17/SQRT(Settings!$B$8))</f>
        <v>0</v>
      </c>
    </row>
    <row r="18" customFormat="false" ht="15" hidden="false" customHeight="false" outlineLevel="0" collapsed="false">
      <c r="A18" s="43" t="str">
        <f aca="false">IF(Calculator!$A18="","",Calculator!$A18)</f>
        <v>SKU-0211</v>
      </c>
      <c r="B18" s="43" t="str">
        <f aca="false">IF(Calculator!$B18="","",Calculator!$B18)</f>
        <v>Mirror glass, right</v>
      </c>
      <c r="C18" s="37"/>
      <c r="D18" s="37"/>
      <c r="E18" s="37"/>
      <c r="F18" s="37"/>
      <c r="G18" s="37"/>
      <c r="H18" s="37"/>
      <c r="I18" s="37"/>
      <c r="J18" s="37"/>
      <c r="K18" s="37"/>
      <c r="L18" s="37"/>
      <c r="M18" s="37"/>
      <c r="N18" s="37"/>
      <c r="O18" s="44" t="n">
        <f aca="false">COUNT(C18:N18)</f>
        <v>0</v>
      </c>
      <c r="P18" s="45" t="str">
        <f aca="false">IF(O18=0,"",AVERAGE(C18:N18))</f>
        <v/>
      </c>
      <c r="Q18" s="45" t="str">
        <f aca="false">IF(O18=0,"",IF(O18&lt;2,0,STDEV(C18:N18)))</f>
        <v/>
      </c>
      <c r="R18" s="38" t="str">
        <f aca="false">IF(O18=0,"",P18/Settings!$B$8)</f>
        <v/>
      </c>
      <c r="S18" s="38" t="str">
        <f aca="false">IF(O18=0,"",Q18/SQRT(Settings!$B$8))</f>
        <v/>
      </c>
    </row>
    <row r="19" customFormat="false" ht="15" hidden="false" customHeight="false" outlineLevel="0" collapsed="false">
      <c r="A19" s="43" t="str">
        <f aca="false">IF(Calculator!$A19="","",Calculator!$A19)</f>
        <v>SKU-0230</v>
      </c>
      <c r="B19" s="43" t="str">
        <f aca="false">IF(Calculator!$B19="","",Calculator!$B19)</f>
        <v>Serpentine belt</v>
      </c>
      <c r="C19" s="37" t="n">
        <v>36</v>
      </c>
      <c r="D19" s="37" t="n">
        <v>24</v>
      </c>
      <c r="E19" s="37" t="n">
        <v>23</v>
      </c>
      <c r="F19" s="37" t="n">
        <v>39</v>
      </c>
      <c r="G19" s="37" t="n">
        <v>23</v>
      </c>
      <c r="H19" s="37" t="n">
        <v>32</v>
      </c>
      <c r="I19" s="37" t="n">
        <v>43</v>
      </c>
      <c r="J19" s="37" t="n">
        <v>36</v>
      </c>
      <c r="K19" s="37" t="n">
        <v>55</v>
      </c>
      <c r="L19" s="37" t="n">
        <v>33</v>
      </c>
      <c r="M19" s="37" t="n">
        <v>18</v>
      </c>
      <c r="N19" s="37" t="n">
        <v>39</v>
      </c>
      <c r="O19" s="44" t="n">
        <f aca="false">COUNT(C19:N19)</f>
        <v>12</v>
      </c>
      <c r="P19" s="45" t="n">
        <f aca="false">IF(O19=0,"",AVERAGE(C19:N19))</f>
        <v>33.4166666666667</v>
      </c>
      <c r="Q19" s="45" t="n">
        <f aca="false">IF(O19=0,"",IF(O19&lt;2,0,STDEV(C19:N19)))</f>
        <v>10.3524993322503</v>
      </c>
      <c r="R19" s="38" t="n">
        <f aca="false">IF(O19=0,"",P19/Settings!$B$8)</f>
        <v>1.09923245614035</v>
      </c>
      <c r="S19" s="38" t="n">
        <f aca="false">IF(O19=0,"",Q19/SQRT(Settings!$B$8))</f>
        <v>1.87762309870683</v>
      </c>
    </row>
    <row r="20" customFormat="false" ht="15" hidden="false" customHeight="false" outlineLevel="0" collapsed="false">
      <c r="A20" s="43" t="str">
        <f aca="false">IF(Calculator!$A20="","",Calculator!$A20)</f>
        <v>SKU-0248</v>
      </c>
      <c r="B20" s="43" t="str">
        <f aca="false">IF(Calculator!$B20="","",Calculator!$B20)</f>
        <v>Thermostat housing</v>
      </c>
      <c r="C20" s="37" t="n">
        <v>24</v>
      </c>
      <c r="D20" s="37" t="n">
        <v>28</v>
      </c>
      <c r="E20" s="37" t="n">
        <v>9</v>
      </c>
      <c r="F20" s="37" t="n">
        <v>21</v>
      </c>
      <c r="G20" s="37" t="n">
        <v>31</v>
      </c>
      <c r="H20" s="37" t="n">
        <v>24</v>
      </c>
      <c r="I20" s="37" t="n">
        <v>32</v>
      </c>
      <c r="J20" s="37" t="n">
        <v>16</v>
      </c>
      <c r="K20" s="37" t="n">
        <v>26</v>
      </c>
      <c r="L20" s="37" t="n">
        <v>22</v>
      </c>
      <c r="M20" s="37" t="n">
        <v>35</v>
      </c>
      <c r="N20" s="37" t="n">
        <v>13</v>
      </c>
      <c r="O20" s="44" t="n">
        <f aca="false">COUNT(C20:N20)</f>
        <v>12</v>
      </c>
      <c r="P20" s="45" t="n">
        <f aca="false">IF(O20=0,"",AVERAGE(C20:N20))</f>
        <v>23.4166666666667</v>
      </c>
      <c r="Q20" s="45" t="n">
        <f aca="false">IF(O20=0,"",IF(O20&lt;2,0,STDEV(C20:N20)))</f>
        <v>7.82139644975515</v>
      </c>
      <c r="R20" s="38" t="n">
        <f aca="false">IF(O20=0,"",P20/Settings!$B$8)</f>
        <v>0.770285087719298</v>
      </c>
      <c r="S20" s="38" t="n">
        <f aca="false">IF(O20=0,"",Q20/SQRT(Settings!$B$8))</f>
        <v>1.41855934174803</v>
      </c>
    </row>
    <row r="21" customFormat="false" ht="15" hidden="false" customHeight="false" outlineLevel="0" collapsed="false">
      <c r="A21" s="43" t="str">
        <f aca="false">IF(Calculator!$A21="","",Calculator!$A21)</f>
        <v/>
      </c>
      <c r="B21" s="43" t="str">
        <f aca="false">IF(Calculator!$B21="","",Calculator!$B21)</f>
        <v/>
      </c>
      <c r="C21" s="37"/>
      <c r="D21" s="37"/>
      <c r="E21" s="37"/>
      <c r="F21" s="37"/>
      <c r="G21" s="37"/>
      <c r="H21" s="37"/>
      <c r="I21" s="37"/>
      <c r="J21" s="37"/>
      <c r="K21" s="37"/>
      <c r="L21" s="37"/>
      <c r="M21" s="37"/>
      <c r="N21" s="37"/>
      <c r="O21" s="44" t="n">
        <f aca="false">COUNT(C21:N21)</f>
        <v>0</v>
      </c>
      <c r="P21" s="45" t="str">
        <f aca="false">IF(O21=0,"",AVERAGE(C21:N21))</f>
        <v/>
      </c>
      <c r="Q21" s="45" t="str">
        <f aca="false">IF(O21=0,"",IF(O21&lt;2,0,STDEV(C21:N21)))</f>
        <v/>
      </c>
      <c r="R21" s="38" t="str">
        <f aca="false">IF(O21=0,"",P21/Settings!$B$8)</f>
        <v/>
      </c>
      <c r="S21" s="38" t="str">
        <f aca="false">IF(O21=0,"",Q21/SQRT(Settings!$B$8))</f>
        <v/>
      </c>
    </row>
    <row r="22" customFormat="false" ht="15" hidden="false" customHeight="false" outlineLevel="0" collapsed="false">
      <c r="A22" s="43" t="str">
        <f aca="false">IF(Calculator!$A22="","",Calculator!$A22)</f>
        <v/>
      </c>
      <c r="B22" s="43" t="str">
        <f aca="false">IF(Calculator!$B22="","",Calculator!$B22)</f>
        <v/>
      </c>
      <c r="C22" s="37"/>
      <c r="D22" s="37"/>
      <c r="E22" s="37"/>
      <c r="F22" s="37"/>
      <c r="G22" s="37"/>
      <c r="H22" s="37"/>
      <c r="I22" s="37"/>
      <c r="J22" s="37"/>
      <c r="K22" s="37"/>
      <c r="L22" s="37"/>
      <c r="M22" s="37"/>
      <c r="N22" s="37"/>
      <c r="O22" s="44" t="n">
        <f aca="false">COUNT(C22:N22)</f>
        <v>0</v>
      </c>
      <c r="P22" s="45" t="str">
        <f aca="false">IF(O22=0,"",AVERAGE(C22:N22))</f>
        <v/>
      </c>
      <c r="Q22" s="45" t="str">
        <f aca="false">IF(O22=0,"",IF(O22&lt;2,0,STDEV(C22:N22)))</f>
        <v/>
      </c>
      <c r="R22" s="38" t="str">
        <f aca="false">IF(O22=0,"",P22/Settings!$B$8)</f>
        <v/>
      </c>
      <c r="S22" s="38" t="str">
        <f aca="false">IF(O22=0,"",Q22/SQRT(Settings!$B$8))</f>
        <v/>
      </c>
    </row>
    <row r="23" customFormat="false" ht="15" hidden="false" customHeight="false" outlineLevel="0" collapsed="false">
      <c r="A23" s="43" t="str">
        <f aca="false">IF(Calculator!$A23="","",Calculator!$A23)</f>
        <v/>
      </c>
      <c r="B23" s="43" t="str">
        <f aca="false">IF(Calculator!$B23="","",Calculator!$B23)</f>
        <v/>
      </c>
      <c r="C23" s="37"/>
      <c r="D23" s="37"/>
      <c r="E23" s="37"/>
      <c r="F23" s="37"/>
      <c r="G23" s="37"/>
      <c r="H23" s="37"/>
      <c r="I23" s="37"/>
      <c r="J23" s="37"/>
      <c r="K23" s="37"/>
      <c r="L23" s="37"/>
      <c r="M23" s="37"/>
      <c r="N23" s="37"/>
      <c r="O23" s="44" t="n">
        <f aca="false">COUNT(C23:N23)</f>
        <v>0</v>
      </c>
      <c r="P23" s="45" t="str">
        <f aca="false">IF(O23=0,"",AVERAGE(C23:N23))</f>
        <v/>
      </c>
      <c r="Q23" s="45" t="str">
        <f aca="false">IF(O23=0,"",IF(O23&lt;2,0,STDEV(C23:N23)))</f>
        <v/>
      </c>
      <c r="R23" s="38" t="str">
        <f aca="false">IF(O23=0,"",P23/Settings!$B$8)</f>
        <v/>
      </c>
      <c r="S23" s="38" t="str">
        <f aca="false">IF(O23=0,"",Q23/SQRT(Settings!$B$8))</f>
        <v/>
      </c>
    </row>
    <row r="24" customFormat="false" ht="15" hidden="false" customHeight="false" outlineLevel="0" collapsed="false">
      <c r="A24" s="43" t="str">
        <f aca="false">IF(Calculator!$A24="","",Calculator!$A24)</f>
        <v/>
      </c>
      <c r="B24" s="43" t="str">
        <f aca="false">IF(Calculator!$B24="","",Calculator!$B24)</f>
        <v/>
      </c>
      <c r="C24" s="37"/>
      <c r="D24" s="37"/>
      <c r="E24" s="37"/>
      <c r="F24" s="37"/>
      <c r="G24" s="37"/>
      <c r="H24" s="37"/>
      <c r="I24" s="37"/>
      <c r="J24" s="37"/>
      <c r="K24" s="37"/>
      <c r="L24" s="37"/>
      <c r="M24" s="37"/>
      <c r="N24" s="37"/>
      <c r="O24" s="44" t="n">
        <f aca="false">COUNT(C24:N24)</f>
        <v>0</v>
      </c>
      <c r="P24" s="45" t="str">
        <f aca="false">IF(O24=0,"",AVERAGE(C24:N24))</f>
        <v/>
      </c>
      <c r="Q24" s="45" t="str">
        <f aca="false">IF(O24=0,"",IF(O24&lt;2,0,STDEV(C24:N24)))</f>
        <v/>
      </c>
      <c r="R24" s="38" t="str">
        <f aca="false">IF(O24=0,"",P24/Settings!$B$8)</f>
        <v/>
      </c>
      <c r="S24" s="38" t="str">
        <f aca="false">IF(O24=0,"",Q24/SQRT(Settings!$B$8))</f>
        <v/>
      </c>
    </row>
    <row r="25" customFormat="false" ht="15" hidden="false" customHeight="false" outlineLevel="0" collapsed="false">
      <c r="A25" s="43" t="str">
        <f aca="false">IF(Calculator!$A25="","",Calculator!$A25)</f>
        <v/>
      </c>
      <c r="B25" s="43" t="str">
        <f aca="false">IF(Calculator!$B25="","",Calculator!$B25)</f>
        <v/>
      </c>
      <c r="C25" s="37"/>
      <c r="D25" s="37"/>
      <c r="E25" s="37"/>
      <c r="F25" s="37"/>
      <c r="G25" s="37"/>
      <c r="H25" s="37"/>
      <c r="I25" s="37"/>
      <c r="J25" s="37"/>
      <c r="K25" s="37"/>
      <c r="L25" s="37"/>
      <c r="M25" s="37"/>
      <c r="N25" s="37"/>
      <c r="O25" s="44" t="n">
        <f aca="false">COUNT(C25:N25)</f>
        <v>0</v>
      </c>
      <c r="P25" s="45" t="str">
        <f aca="false">IF(O25=0,"",AVERAGE(C25:N25))</f>
        <v/>
      </c>
      <c r="Q25" s="45" t="str">
        <f aca="false">IF(O25=0,"",IF(O25&lt;2,0,STDEV(C25:N25)))</f>
        <v/>
      </c>
      <c r="R25" s="38" t="str">
        <f aca="false">IF(O25=0,"",P25/Settings!$B$8)</f>
        <v/>
      </c>
      <c r="S25" s="38" t="str">
        <f aca="false">IF(O25=0,"",Q25/SQRT(Settings!$B$8))</f>
        <v/>
      </c>
    </row>
    <row r="26" customFormat="false" ht="15" hidden="false" customHeight="false" outlineLevel="0" collapsed="false">
      <c r="A26" s="43" t="str">
        <f aca="false">IF(Calculator!$A26="","",Calculator!$A26)</f>
        <v/>
      </c>
      <c r="B26" s="43" t="str">
        <f aca="false">IF(Calculator!$B26="","",Calculator!$B26)</f>
        <v/>
      </c>
      <c r="C26" s="37"/>
      <c r="D26" s="37"/>
      <c r="E26" s="37"/>
      <c r="F26" s="37"/>
      <c r="G26" s="37"/>
      <c r="H26" s="37"/>
      <c r="I26" s="37"/>
      <c r="J26" s="37"/>
      <c r="K26" s="37"/>
      <c r="L26" s="37"/>
      <c r="M26" s="37"/>
      <c r="N26" s="37"/>
      <c r="O26" s="44" t="n">
        <f aca="false">COUNT(C26:N26)</f>
        <v>0</v>
      </c>
      <c r="P26" s="45" t="str">
        <f aca="false">IF(O26=0,"",AVERAGE(C26:N26))</f>
        <v/>
      </c>
      <c r="Q26" s="45" t="str">
        <f aca="false">IF(O26=0,"",IF(O26&lt;2,0,STDEV(C26:N26)))</f>
        <v/>
      </c>
      <c r="R26" s="38" t="str">
        <f aca="false">IF(O26=0,"",P26/Settings!$B$8)</f>
        <v/>
      </c>
      <c r="S26" s="38" t="str">
        <f aca="false">IF(O26=0,"",Q26/SQRT(Settings!$B$8))</f>
        <v/>
      </c>
    </row>
    <row r="27" customFormat="false" ht="15" hidden="false" customHeight="false" outlineLevel="0" collapsed="false">
      <c r="A27" s="43" t="str">
        <f aca="false">IF(Calculator!$A27="","",Calculator!$A27)</f>
        <v/>
      </c>
      <c r="B27" s="43" t="str">
        <f aca="false">IF(Calculator!$B27="","",Calculator!$B27)</f>
        <v/>
      </c>
      <c r="C27" s="37"/>
      <c r="D27" s="37"/>
      <c r="E27" s="37"/>
      <c r="F27" s="37"/>
      <c r="G27" s="37"/>
      <c r="H27" s="37"/>
      <c r="I27" s="37"/>
      <c r="J27" s="37"/>
      <c r="K27" s="37"/>
      <c r="L27" s="37"/>
      <c r="M27" s="37"/>
      <c r="N27" s="37"/>
      <c r="O27" s="44" t="n">
        <f aca="false">COUNT(C27:N27)</f>
        <v>0</v>
      </c>
      <c r="P27" s="45" t="str">
        <f aca="false">IF(O27=0,"",AVERAGE(C27:N27))</f>
        <v/>
      </c>
      <c r="Q27" s="45" t="str">
        <f aca="false">IF(O27=0,"",IF(O27&lt;2,0,STDEV(C27:N27)))</f>
        <v/>
      </c>
      <c r="R27" s="38" t="str">
        <f aca="false">IF(O27=0,"",P27/Settings!$B$8)</f>
        <v/>
      </c>
      <c r="S27" s="38" t="str">
        <f aca="false">IF(O27=0,"",Q27/SQRT(Settings!$B$8))</f>
        <v/>
      </c>
    </row>
    <row r="28" customFormat="false" ht="15" hidden="false" customHeight="false" outlineLevel="0" collapsed="false">
      <c r="A28" s="43" t="str">
        <f aca="false">IF(Calculator!$A28="","",Calculator!$A28)</f>
        <v/>
      </c>
      <c r="B28" s="43" t="str">
        <f aca="false">IF(Calculator!$B28="","",Calculator!$B28)</f>
        <v/>
      </c>
      <c r="C28" s="37"/>
      <c r="D28" s="37"/>
      <c r="E28" s="37"/>
      <c r="F28" s="37"/>
      <c r="G28" s="37"/>
      <c r="H28" s="37"/>
      <c r="I28" s="37"/>
      <c r="J28" s="37"/>
      <c r="K28" s="37"/>
      <c r="L28" s="37"/>
      <c r="M28" s="37"/>
      <c r="N28" s="37"/>
      <c r="O28" s="44" t="n">
        <f aca="false">COUNT(C28:N28)</f>
        <v>0</v>
      </c>
      <c r="P28" s="45" t="str">
        <f aca="false">IF(O28=0,"",AVERAGE(C28:N28))</f>
        <v/>
      </c>
      <c r="Q28" s="45" t="str">
        <f aca="false">IF(O28=0,"",IF(O28&lt;2,0,STDEV(C28:N28)))</f>
        <v/>
      </c>
      <c r="R28" s="38" t="str">
        <f aca="false">IF(O28=0,"",P28/Settings!$B$8)</f>
        <v/>
      </c>
      <c r="S28" s="38" t="str">
        <f aca="false">IF(O28=0,"",Q28/SQRT(Settings!$B$8))</f>
        <v/>
      </c>
    </row>
    <row r="29" customFormat="false" ht="15" hidden="false" customHeight="false" outlineLevel="0" collapsed="false">
      <c r="A29" s="43" t="str">
        <f aca="false">IF(Calculator!$A29="","",Calculator!$A29)</f>
        <v/>
      </c>
      <c r="B29" s="43" t="str">
        <f aca="false">IF(Calculator!$B29="","",Calculator!$B29)</f>
        <v/>
      </c>
      <c r="C29" s="37"/>
      <c r="D29" s="37"/>
      <c r="E29" s="37"/>
      <c r="F29" s="37"/>
      <c r="G29" s="37"/>
      <c r="H29" s="37"/>
      <c r="I29" s="37"/>
      <c r="J29" s="37"/>
      <c r="K29" s="37"/>
      <c r="L29" s="37"/>
      <c r="M29" s="37"/>
      <c r="N29" s="37"/>
      <c r="O29" s="44" t="n">
        <f aca="false">COUNT(C29:N29)</f>
        <v>0</v>
      </c>
      <c r="P29" s="45" t="str">
        <f aca="false">IF(O29=0,"",AVERAGE(C29:N29))</f>
        <v/>
      </c>
      <c r="Q29" s="45" t="str">
        <f aca="false">IF(O29=0,"",IF(O29&lt;2,0,STDEV(C29:N29)))</f>
        <v/>
      </c>
      <c r="R29" s="38" t="str">
        <f aca="false">IF(O29=0,"",P29/Settings!$B$8)</f>
        <v/>
      </c>
      <c r="S29" s="38" t="str">
        <f aca="false">IF(O29=0,"",Q29/SQRT(Settings!$B$8))</f>
        <v/>
      </c>
    </row>
    <row r="30" customFormat="false" ht="15" hidden="false" customHeight="false" outlineLevel="0" collapsed="false">
      <c r="A30" s="43" t="str">
        <f aca="false">IF(Calculator!$A30="","",Calculator!$A30)</f>
        <v/>
      </c>
      <c r="B30" s="43" t="str">
        <f aca="false">IF(Calculator!$B30="","",Calculator!$B30)</f>
        <v/>
      </c>
      <c r="C30" s="37"/>
      <c r="D30" s="37"/>
      <c r="E30" s="37"/>
      <c r="F30" s="37"/>
      <c r="G30" s="37"/>
      <c r="H30" s="37"/>
      <c r="I30" s="37"/>
      <c r="J30" s="37"/>
      <c r="K30" s="37"/>
      <c r="L30" s="37"/>
      <c r="M30" s="37"/>
      <c r="N30" s="37"/>
      <c r="O30" s="44" t="n">
        <f aca="false">COUNT(C30:N30)</f>
        <v>0</v>
      </c>
      <c r="P30" s="45" t="str">
        <f aca="false">IF(O30=0,"",AVERAGE(C30:N30))</f>
        <v/>
      </c>
      <c r="Q30" s="45" t="str">
        <f aca="false">IF(O30=0,"",IF(O30&lt;2,0,STDEV(C30:N30)))</f>
        <v/>
      </c>
      <c r="R30" s="38" t="str">
        <f aca="false">IF(O30=0,"",P30/Settings!$B$8)</f>
        <v/>
      </c>
      <c r="S30" s="38" t="str">
        <f aca="false">IF(O30=0,"",Q30/SQRT(Settings!$B$8))</f>
        <v/>
      </c>
    </row>
    <row r="31" customFormat="false" ht="15" hidden="false" customHeight="false" outlineLevel="0" collapsed="false">
      <c r="A31" s="43" t="str">
        <f aca="false">IF(Calculator!$A31="","",Calculator!$A31)</f>
        <v/>
      </c>
      <c r="B31" s="43" t="str">
        <f aca="false">IF(Calculator!$B31="","",Calculator!$B31)</f>
        <v/>
      </c>
      <c r="C31" s="37"/>
      <c r="D31" s="37"/>
      <c r="E31" s="37"/>
      <c r="F31" s="37"/>
      <c r="G31" s="37"/>
      <c r="H31" s="37"/>
      <c r="I31" s="37"/>
      <c r="J31" s="37"/>
      <c r="K31" s="37"/>
      <c r="L31" s="37"/>
      <c r="M31" s="37"/>
      <c r="N31" s="37"/>
      <c r="O31" s="44" t="n">
        <f aca="false">COUNT(C31:N31)</f>
        <v>0</v>
      </c>
      <c r="P31" s="45" t="str">
        <f aca="false">IF(O31=0,"",AVERAGE(C31:N31))</f>
        <v/>
      </c>
      <c r="Q31" s="45" t="str">
        <f aca="false">IF(O31=0,"",IF(O31&lt;2,0,STDEV(C31:N31)))</f>
        <v/>
      </c>
      <c r="R31" s="38" t="str">
        <f aca="false">IF(O31=0,"",P31/Settings!$B$8)</f>
        <v/>
      </c>
      <c r="S31" s="38" t="str">
        <f aca="false">IF(O31=0,"",Q31/SQRT(Settings!$B$8))</f>
        <v/>
      </c>
    </row>
    <row r="32" customFormat="false" ht="15" hidden="false" customHeight="false" outlineLevel="0" collapsed="false">
      <c r="A32" s="43" t="str">
        <f aca="false">IF(Calculator!$A32="","",Calculator!$A32)</f>
        <v/>
      </c>
      <c r="B32" s="43" t="str">
        <f aca="false">IF(Calculator!$B32="","",Calculator!$B32)</f>
        <v/>
      </c>
      <c r="C32" s="37"/>
      <c r="D32" s="37"/>
      <c r="E32" s="37"/>
      <c r="F32" s="37"/>
      <c r="G32" s="37"/>
      <c r="H32" s="37"/>
      <c r="I32" s="37"/>
      <c r="J32" s="37"/>
      <c r="K32" s="37"/>
      <c r="L32" s="37"/>
      <c r="M32" s="37"/>
      <c r="N32" s="37"/>
      <c r="O32" s="44" t="n">
        <f aca="false">COUNT(C32:N32)</f>
        <v>0</v>
      </c>
      <c r="P32" s="45" t="str">
        <f aca="false">IF(O32=0,"",AVERAGE(C32:N32))</f>
        <v/>
      </c>
      <c r="Q32" s="45" t="str">
        <f aca="false">IF(O32=0,"",IF(O32&lt;2,0,STDEV(C32:N32)))</f>
        <v/>
      </c>
      <c r="R32" s="38" t="str">
        <f aca="false">IF(O32=0,"",P32/Settings!$B$8)</f>
        <v/>
      </c>
      <c r="S32" s="38" t="str">
        <f aca="false">IF(O32=0,"",Q32/SQRT(Settings!$B$8))</f>
        <v/>
      </c>
    </row>
    <row r="33" customFormat="false" ht="15" hidden="false" customHeight="false" outlineLevel="0" collapsed="false">
      <c r="A33" s="43" t="str">
        <f aca="false">IF(Calculator!$A33="","",Calculator!$A33)</f>
        <v/>
      </c>
      <c r="B33" s="43" t="str">
        <f aca="false">IF(Calculator!$B33="","",Calculator!$B33)</f>
        <v/>
      </c>
      <c r="C33" s="37"/>
      <c r="D33" s="37"/>
      <c r="E33" s="37"/>
      <c r="F33" s="37"/>
      <c r="G33" s="37"/>
      <c r="H33" s="37"/>
      <c r="I33" s="37"/>
      <c r="J33" s="37"/>
      <c r="K33" s="37"/>
      <c r="L33" s="37"/>
      <c r="M33" s="37"/>
      <c r="N33" s="37"/>
      <c r="O33" s="44" t="n">
        <f aca="false">COUNT(C33:N33)</f>
        <v>0</v>
      </c>
      <c r="P33" s="45" t="str">
        <f aca="false">IF(O33=0,"",AVERAGE(C33:N33))</f>
        <v/>
      </c>
      <c r="Q33" s="45" t="str">
        <f aca="false">IF(O33=0,"",IF(O33&lt;2,0,STDEV(C33:N33)))</f>
        <v/>
      </c>
      <c r="R33" s="38" t="str">
        <f aca="false">IF(O33=0,"",P33/Settings!$B$8)</f>
        <v/>
      </c>
      <c r="S33" s="38" t="str">
        <f aca="false">IF(O33=0,"",Q33/SQRT(Settings!$B$8))</f>
        <v/>
      </c>
    </row>
    <row r="34" customFormat="false" ht="15" hidden="false" customHeight="false" outlineLevel="0" collapsed="false">
      <c r="A34" s="43" t="str">
        <f aca="false">IF(Calculator!$A34="","",Calculator!$A34)</f>
        <v/>
      </c>
      <c r="B34" s="43" t="str">
        <f aca="false">IF(Calculator!$B34="","",Calculator!$B34)</f>
        <v/>
      </c>
      <c r="C34" s="37"/>
      <c r="D34" s="37"/>
      <c r="E34" s="37"/>
      <c r="F34" s="37"/>
      <c r="G34" s="37"/>
      <c r="H34" s="37"/>
      <c r="I34" s="37"/>
      <c r="J34" s="37"/>
      <c r="K34" s="37"/>
      <c r="L34" s="37"/>
      <c r="M34" s="37"/>
      <c r="N34" s="37"/>
      <c r="O34" s="44" t="n">
        <f aca="false">COUNT(C34:N34)</f>
        <v>0</v>
      </c>
      <c r="P34" s="45" t="str">
        <f aca="false">IF(O34=0,"",AVERAGE(C34:N34))</f>
        <v/>
      </c>
      <c r="Q34" s="45" t="str">
        <f aca="false">IF(O34=0,"",IF(O34&lt;2,0,STDEV(C34:N34)))</f>
        <v/>
      </c>
      <c r="R34" s="38" t="str">
        <f aca="false">IF(O34=0,"",P34/Settings!$B$8)</f>
        <v/>
      </c>
      <c r="S34" s="38" t="str">
        <f aca="false">IF(O34=0,"",Q34/SQRT(Settings!$B$8))</f>
        <v/>
      </c>
    </row>
    <row r="35" customFormat="false" ht="15" hidden="false" customHeight="false" outlineLevel="0" collapsed="false">
      <c r="A35" s="43" t="str">
        <f aca="false">IF(Calculator!$A35="","",Calculator!$A35)</f>
        <v/>
      </c>
      <c r="B35" s="43" t="str">
        <f aca="false">IF(Calculator!$B35="","",Calculator!$B35)</f>
        <v/>
      </c>
      <c r="C35" s="37"/>
      <c r="D35" s="37"/>
      <c r="E35" s="37"/>
      <c r="F35" s="37"/>
      <c r="G35" s="37"/>
      <c r="H35" s="37"/>
      <c r="I35" s="37"/>
      <c r="J35" s="37"/>
      <c r="K35" s="37"/>
      <c r="L35" s="37"/>
      <c r="M35" s="37"/>
      <c r="N35" s="37"/>
      <c r="O35" s="44" t="n">
        <f aca="false">COUNT(C35:N35)</f>
        <v>0</v>
      </c>
      <c r="P35" s="45" t="str">
        <f aca="false">IF(O35=0,"",AVERAGE(C35:N35))</f>
        <v/>
      </c>
      <c r="Q35" s="45" t="str">
        <f aca="false">IF(O35=0,"",IF(O35&lt;2,0,STDEV(C35:N35)))</f>
        <v/>
      </c>
      <c r="R35" s="38" t="str">
        <f aca="false">IF(O35=0,"",P35/Settings!$B$8)</f>
        <v/>
      </c>
      <c r="S35" s="38" t="str">
        <f aca="false">IF(O35=0,"",Q35/SQRT(Settings!$B$8))</f>
        <v/>
      </c>
    </row>
    <row r="36" customFormat="false" ht="15" hidden="false" customHeight="false" outlineLevel="0" collapsed="false">
      <c r="A36" s="43" t="str">
        <f aca="false">IF(Calculator!$A36="","",Calculator!$A36)</f>
        <v/>
      </c>
      <c r="B36" s="43" t="str">
        <f aca="false">IF(Calculator!$B36="","",Calculator!$B36)</f>
        <v/>
      </c>
      <c r="C36" s="37"/>
      <c r="D36" s="37"/>
      <c r="E36" s="37"/>
      <c r="F36" s="37"/>
      <c r="G36" s="37"/>
      <c r="H36" s="37"/>
      <c r="I36" s="37"/>
      <c r="J36" s="37"/>
      <c r="K36" s="37"/>
      <c r="L36" s="37"/>
      <c r="M36" s="37"/>
      <c r="N36" s="37"/>
      <c r="O36" s="44" t="n">
        <f aca="false">COUNT(C36:N36)</f>
        <v>0</v>
      </c>
      <c r="P36" s="45" t="str">
        <f aca="false">IF(O36=0,"",AVERAGE(C36:N36))</f>
        <v/>
      </c>
      <c r="Q36" s="45" t="str">
        <f aca="false">IF(O36=0,"",IF(O36&lt;2,0,STDEV(C36:N36)))</f>
        <v/>
      </c>
      <c r="R36" s="38" t="str">
        <f aca="false">IF(O36=0,"",P36/Settings!$B$8)</f>
        <v/>
      </c>
      <c r="S36" s="38" t="str">
        <f aca="false">IF(O36=0,"",Q36/SQRT(Settings!$B$8))</f>
        <v/>
      </c>
    </row>
    <row r="37" customFormat="false" ht="15" hidden="false" customHeight="false" outlineLevel="0" collapsed="false">
      <c r="A37" s="43" t="str">
        <f aca="false">IF(Calculator!$A37="","",Calculator!$A37)</f>
        <v/>
      </c>
      <c r="B37" s="43" t="str">
        <f aca="false">IF(Calculator!$B37="","",Calculator!$B37)</f>
        <v/>
      </c>
      <c r="C37" s="37"/>
      <c r="D37" s="37"/>
      <c r="E37" s="37"/>
      <c r="F37" s="37"/>
      <c r="G37" s="37"/>
      <c r="H37" s="37"/>
      <c r="I37" s="37"/>
      <c r="J37" s="37"/>
      <c r="K37" s="37"/>
      <c r="L37" s="37"/>
      <c r="M37" s="37"/>
      <c r="N37" s="37"/>
      <c r="O37" s="44" t="n">
        <f aca="false">COUNT(C37:N37)</f>
        <v>0</v>
      </c>
      <c r="P37" s="45" t="str">
        <f aca="false">IF(O37=0,"",AVERAGE(C37:N37))</f>
        <v/>
      </c>
      <c r="Q37" s="45" t="str">
        <f aca="false">IF(O37=0,"",IF(O37&lt;2,0,STDEV(C37:N37)))</f>
        <v/>
      </c>
      <c r="R37" s="38" t="str">
        <f aca="false">IF(O37=0,"",P37/Settings!$B$8)</f>
        <v/>
      </c>
      <c r="S37" s="38" t="str">
        <f aca="false">IF(O37=0,"",Q37/SQRT(Settings!$B$8))</f>
        <v/>
      </c>
    </row>
    <row r="38" customFormat="false" ht="15" hidden="false" customHeight="false" outlineLevel="0" collapsed="false">
      <c r="A38" s="43" t="str">
        <f aca="false">IF(Calculator!$A38="","",Calculator!$A38)</f>
        <v/>
      </c>
      <c r="B38" s="43" t="str">
        <f aca="false">IF(Calculator!$B38="","",Calculator!$B38)</f>
        <v/>
      </c>
      <c r="C38" s="37"/>
      <c r="D38" s="37"/>
      <c r="E38" s="37"/>
      <c r="F38" s="37"/>
      <c r="G38" s="37"/>
      <c r="H38" s="37"/>
      <c r="I38" s="37"/>
      <c r="J38" s="37"/>
      <c r="K38" s="37"/>
      <c r="L38" s="37"/>
      <c r="M38" s="37"/>
      <c r="N38" s="37"/>
      <c r="O38" s="44" t="n">
        <f aca="false">COUNT(C38:N38)</f>
        <v>0</v>
      </c>
      <c r="P38" s="45" t="str">
        <f aca="false">IF(O38=0,"",AVERAGE(C38:N38))</f>
        <v/>
      </c>
      <c r="Q38" s="45" t="str">
        <f aca="false">IF(O38=0,"",IF(O38&lt;2,0,STDEV(C38:N38)))</f>
        <v/>
      </c>
      <c r="R38" s="38" t="str">
        <f aca="false">IF(O38=0,"",P38/Settings!$B$8)</f>
        <v/>
      </c>
      <c r="S38" s="38" t="str">
        <f aca="false">IF(O38=0,"",Q38/SQRT(Settings!$B$8))</f>
        <v/>
      </c>
    </row>
    <row r="39" customFormat="false" ht="15" hidden="false" customHeight="false" outlineLevel="0" collapsed="false">
      <c r="A39" s="43" t="str">
        <f aca="false">IF(Calculator!$A39="","",Calculator!$A39)</f>
        <v/>
      </c>
      <c r="B39" s="43" t="str">
        <f aca="false">IF(Calculator!$B39="","",Calculator!$B39)</f>
        <v/>
      </c>
      <c r="C39" s="37"/>
      <c r="D39" s="37"/>
      <c r="E39" s="37"/>
      <c r="F39" s="37"/>
      <c r="G39" s="37"/>
      <c r="H39" s="37"/>
      <c r="I39" s="37"/>
      <c r="J39" s="37"/>
      <c r="K39" s="37"/>
      <c r="L39" s="37"/>
      <c r="M39" s="37"/>
      <c r="N39" s="37"/>
      <c r="O39" s="44" t="n">
        <f aca="false">COUNT(C39:N39)</f>
        <v>0</v>
      </c>
      <c r="P39" s="45" t="str">
        <f aca="false">IF(O39=0,"",AVERAGE(C39:N39))</f>
        <v/>
      </c>
      <c r="Q39" s="45" t="str">
        <f aca="false">IF(O39=0,"",IF(O39&lt;2,0,STDEV(C39:N39)))</f>
        <v/>
      </c>
      <c r="R39" s="38" t="str">
        <f aca="false">IF(O39=0,"",P39/Settings!$B$8)</f>
        <v/>
      </c>
      <c r="S39" s="38" t="str">
        <f aca="false">IF(O39=0,"",Q39/SQRT(Settings!$B$8))</f>
        <v/>
      </c>
    </row>
    <row r="40" customFormat="false" ht="15" hidden="false" customHeight="false" outlineLevel="0" collapsed="false">
      <c r="A40" s="43" t="str">
        <f aca="false">IF(Calculator!$A40="","",Calculator!$A40)</f>
        <v/>
      </c>
      <c r="B40" s="43" t="str">
        <f aca="false">IF(Calculator!$B40="","",Calculator!$B40)</f>
        <v/>
      </c>
      <c r="C40" s="37"/>
      <c r="D40" s="37"/>
      <c r="E40" s="37"/>
      <c r="F40" s="37"/>
      <c r="G40" s="37"/>
      <c r="H40" s="37"/>
      <c r="I40" s="37"/>
      <c r="J40" s="37"/>
      <c r="K40" s="37"/>
      <c r="L40" s="37"/>
      <c r="M40" s="37"/>
      <c r="N40" s="37"/>
      <c r="O40" s="44" t="n">
        <f aca="false">COUNT(C40:N40)</f>
        <v>0</v>
      </c>
      <c r="P40" s="45" t="str">
        <f aca="false">IF(O40=0,"",AVERAGE(C40:N40))</f>
        <v/>
      </c>
      <c r="Q40" s="45" t="str">
        <f aca="false">IF(O40=0,"",IF(O40&lt;2,0,STDEV(C40:N40)))</f>
        <v/>
      </c>
      <c r="R40" s="38" t="str">
        <f aca="false">IF(O40=0,"",P40/Settings!$B$8)</f>
        <v/>
      </c>
      <c r="S40" s="38" t="str">
        <f aca="false">IF(O40=0,"",Q40/SQRT(Settings!$B$8))</f>
        <v/>
      </c>
    </row>
    <row r="41" customFormat="false" ht="15" hidden="false" customHeight="false" outlineLevel="0" collapsed="false">
      <c r="A41" s="43" t="str">
        <f aca="false">IF(Calculator!$A41="","",Calculator!$A41)</f>
        <v/>
      </c>
      <c r="B41" s="43" t="str">
        <f aca="false">IF(Calculator!$B41="","",Calculator!$B41)</f>
        <v/>
      </c>
      <c r="C41" s="37"/>
      <c r="D41" s="37"/>
      <c r="E41" s="37"/>
      <c r="F41" s="37"/>
      <c r="G41" s="37"/>
      <c r="H41" s="37"/>
      <c r="I41" s="37"/>
      <c r="J41" s="37"/>
      <c r="K41" s="37"/>
      <c r="L41" s="37"/>
      <c r="M41" s="37"/>
      <c r="N41" s="37"/>
      <c r="O41" s="44" t="n">
        <f aca="false">COUNT(C41:N41)</f>
        <v>0</v>
      </c>
      <c r="P41" s="45" t="str">
        <f aca="false">IF(O41=0,"",AVERAGE(C41:N41))</f>
        <v/>
      </c>
      <c r="Q41" s="45" t="str">
        <f aca="false">IF(O41=0,"",IF(O41&lt;2,0,STDEV(C41:N41)))</f>
        <v/>
      </c>
      <c r="R41" s="38" t="str">
        <f aca="false">IF(O41=0,"",P41/Settings!$B$8)</f>
        <v/>
      </c>
      <c r="S41" s="38" t="str">
        <f aca="false">IF(O41=0,"",Q41/SQRT(Settings!$B$8))</f>
        <v/>
      </c>
    </row>
    <row r="42" customFormat="false" ht="15" hidden="false" customHeight="false" outlineLevel="0" collapsed="false">
      <c r="A42" s="43" t="str">
        <f aca="false">IF(Calculator!$A42="","",Calculator!$A42)</f>
        <v/>
      </c>
      <c r="B42" s="43" t="str">
        <f aca="false">IF(Calculator!$B42="","",Calculator!$B42)</f>
        <v/>
      </c>
      <c r="C42" s="37"/>
      <c r="D42" s="37"/>
      <c r="E42" s="37"/>
      <c r="F42" s="37"/>
      <c r="G42" s="37"/>
      <c r="H42" s="37"/>
      <c r="I42" s="37"/>
      <c r="J42" s="37"/>
      <c r="K42" s="37"/>
      <c r="L42" s="37"/>
      <c r="M42" s="37"/>
      <c r="N42" s="37"/>
      <c r="O42" s="44" t="n">
        <f aca="false">COUNT(C42:N42)</f>
        <v>0</v>
      </c>
      <c r="P42" s="45" t="str">
        <f aca="false">IF(O42=0,"",AVERAGE(C42:N42))</f>
        <v/>
      </c>
      <c r="Q42" s="45" t="str">
        <f aca="false">IF(O42=0,"",IF(O42&lt;2,0,STDEV(C42:N42)))</f>
        <v/>
      </c>
      <c r="R42" s="38" t="str">
        <f aca="false">IF(O42=0,"",P42/Settings!$B$8)</f>
        <v/>
      </c>
      <c r="S42" s="38" t="str">
        <f aca="false">IF(O42=0,"",Q42/SQRT(Settings!$B$8))</f>
        <v/>
      </c>
    </row>
    <row r="43" customFormat="false" ht="15" hidden="false" customHeight="false" outlineLevel="0" collapsed="false">
      <c r="A43" s="43" t="str">
        <f aca="false">IF(Calculator!$A43="","",Calculator!$A43)</f>
        <v/>
      </c>
      <c r="B43" s="43" t="str">
        <f aca="false">IF(Calculator!$B43="","",Calculator!$B43)</f>
        <v/>
      </c>
      <c r="C43" s="37"/>
      <c r="D43" s="37"/>
      <c r="E43" s="37"/>
      <c r="F43" s="37"/>
      <c r="G43" s="37"/>
      <c r="H43" s="37"/>
      <c r="I43" s="37"/>
      <c r="J43" s="37"/>
      <c r="K43" s="37"/>
      <c r="L43" s="37"/>
      <c r="M43" s="37"/>
      <c r="N43" s="37"/>
      <c r="O43" s="44" t="n">
        <f aca="false">COUNT(C43:N43)</f>
        <v>0</v>
      </c>
      <c r="P43" s="45" t="str">
        <f aca="false">IF(O43=0,"",AVERAGE(C43:N43))</f>
        <v/>
      </c>
      <c r="Q43" s="45" t="str">
        <f aca="false">IF(O43=0,"",IF(O43&lt;2,0,STDEV(C43:N43)))</f>
        <v/>
      </c>
      <c r="R43" s="38" t="str">
        <f aca="false">IF(O43=0,"",P43/Settings!$B$8)</f>
        <v/>
      </c>
      <c r="S43" s="38" t="str">
        <f aca="false">IF(O43=0,"",Q43/SQRT(Settings!$B$8))</f>
        <v/>
      </c>
    </row>
    <row r="44" customFormat="false" ht="15" hidden="false" customHeight="false" outlineLevel="0" collapsed="false">
      <c r="A44" s="43" t="str">
        <f aca="false">IF(Calculator!$A44="","",Calculator!$A44)</f>
        <v/>
      </c>
      <c r="B44" s="43" t="str">
        <f aca="false">IF(Calculator!$B44="","",Calculator!$B44)</f>
        <v/>
      </c>
      <c r="C44" s="37"/>
      <c r="D44" s="37"/>
      <c r="E44" s="37"/>
      <c r="F44" s="37"/>
      <c r="G44" s="37"/>
      <c r="H44" s="37"/>
      <c r="I44" s="37"/>
      <c r="J44" s="37"/>
      <c r="K44" s="37"/>
      <c r="L44" s="37"/>
      <c r="M44" s="37"/>
      <c r="N44" s="37"/>
      <c r="O44" s="44" t="n">
        <f aca="false">COUNT(C44:N44)</f>
        <v>0</v>
      </c>
      <c r="P44" s="45" t="str">
        <f aca="false">IF(O44=0,"",AVERAGE(C44:N44))</f>
        <v/>
      </c>
      <c r="Q44" s="45" t="str">
        <f aca="false">IF(O44=0,"",IF(O44&lt;2,0,STDEV(C44:N44)))</f>
        <v/>
      </c>
      <c r="R44" s="38" t="str">
        <f aca="false">IF(O44=0,"",P44/Settings!$B$8)</f>
        <v/>
      </c>
      <c r="S44" s="38" t="str">
        <f aca="false">IF(O44=0,"",Q44/SQRT(Settings!$B$8))</f>
        <v/>
      </c>
    </row>
    <row r="45" customFormat="false" ht="15" hidden="false" customHeight="false" outlineLevel="0" collapsed="false">
      <c r="A45" s="43" t="str">
        <f aca="false">IF(Calculator!$A45="","",Calculator!$A45)</f>
        <v/>
      </c>
      <c r="B45" s="43" t="str">
        <f aca="false">IF(Calculator!$B45="","",Calculator!$B45)</f>
        <v/>
      </c>
      <c r="C45" s="37"/>
      <c r="D45" s="37"/>
      <c r="E45" s="37"/>
      <c r="F45" s="37"/>
      <c r="G45" s="37"/>
      <c r="H45" s="37"/>
      <c r="I45" s="37"/>
      <c r="J45" s="37"/>
      <c r="K45" s="37"/>
      <c r="L45" s="37"/>
      <c r="M45" s="37"/>
      <c r="N45" s="37"/>
      <c r="O45" s="44" t="n">
        <f aca="false">COUNT(C45:N45)</f>
        <v>0</v>
      </c>
      <c r="P45" s="45" t="str">
        <f aca="false">IF(O45=0,"",AVERAGE(C45:N45))</f>
        <v/>
      </c>
      <c r="Q45" s="45" t="str">
        <f aca="false">IF(O45=0,"",IF(O45&lt;2,0,STDEV(C45:N45)))</f>
        <v/>
      </c>
      <c r="R45" s="38" t="str">
        <f aca="false">IF(O45=0,"",P45/Settings!$B$8)</f>
        <v/>
      </c>
      <c r="S45" s="38" t="str">
        <f aca="false">IF(O45=0,"",Q45/SQRT(Settings!$B$8))</f>
        <v/>
      </c>
    </row>
    <row r="46" customFormat="false" ht="15" hidden="false" customHeight="false" outlineLevel="0" collapsed="false">
      <c r="A46" s="43" t="str">
        <f aca="false">IF(Calculator!$A46="","",Calculator!$A46)</f>
        <v/>
      </c>
      <c r="B46" s="43" t="str">
        <f aca="false">IF(Calculator!$B46="","",Calculator!$B46)</f>
        <v/>
      </c>
      <c r="C46" s="37"/>
      <c r="D46" s="37"/>
      <c r="E46" s="37"/>
      <c r="F46" s="37"/>
      <c r="G46" s="37"/>
      <c r="H46" s="37"/>
      <c r="I46" s="37"/>
      <c r="J46" s="37"/>
      <c r="K46" s="37"/>
      <c r="L46" s="37"/>
      <c r="M46" s="37"/>
      <c r="N46" s="37"/>
      <c r="O46" s="44" t="n">
        <f aca="false">COUNT(C46:N46)</f>
        <v>0</v>
      </c>
      <c r="P46" s="45" t="str">
        <f aca="false">IF(O46=0,"",AVERAGE(C46:N46))</f>
        <v/>
      </c>
      <c r="Q46" s="45" t="str">
        <f aca="false">IF(O46=0,"",IF(O46&lt;2,0,STDEV(C46:N46)))</f>
        <v/>
      </c>
      <c r="R46" s="38" t="str">
        <f aca="false">IF(O46=0,"",P46/Settings!$B$8)</f>
        <v/>
      </c>
      <c r="S46" s="38" t="str">
        <f aca="false">IF(O46=0,"",Q46/SQRT(Settings!$B$8))</f>
        <v/>
      </c>
    </row>
    <row r="47" customFormat="false" ht="15" hidden="false" customHeight="false" outlineLevel="0" collapsed="false">
      <c r="A47" s="43" t="str">
        <f aca="false">IF(Calculator!$A47="","",Calculator!$A47)</f>
        <v/>
      </c>
      <c r="B47" s="43" t="str">
        <f aca="false">IF(Calculator!$B47="","",Calculator!$B47)</f>
        <v/>
      </c>
      <c r="C47" s="37"/>
      <c r="D47" s="37"/>
      <c r="E47" s="37"/>
      <c r="F47" s="37"/>
      <c r="G47" s="37"/>
      <c r="H47" s="37"/>
      <c r="I47" s="37"/>
      <c r="J47" s="37"/>
      <c r="K47" s="37"/>
      <c r="L47" s="37"/>
      <c r="M47" s="37"/>
      <c r="N47" s="37"/>
      <c r="O47" s="44" t="n">
        <f aca="false">COUNT(C47:N47)</f>
        <v>0</v>
      </c>
      <c r="P47" s="45" t="str">
        <f aca="false">IF(O47=0,"",AVERAGE(C47:N47))</f>
        <v/>
      </c>
      <c r="Q47" s="45" t="str">
        <f aca="false">IF(O47=0,"",IF(O47&lt;2,0,STDEV(C47:N47)))</f>
        <v/>
      </c>
      <c r="R47" s="38" t="str">
        <f aca="false">IF(O47=0,"",P47/Settings!$B$8)</f>
        <v/>
      </c>
      <c r="S47" s="38" t="str">
        <f aca="false">IF(O47=0,"",Q47/SQRT(Settings!$B$8))</f>
        <v/>
      </c>
    </row>
    <row r="48" customFormat="false" ht="15" hidden="false" customHeight="false" outlineLevel="0" collapsed="false">
      <c r="A48" s="43" t="str">
        <f aca="false">IF(Calculator!$A48="","",Calculator!$A48)</f>
        <v/>
      </c>
      <c r="B48" s="43" t="str">
        <f aca="false">IF(Calculator!$B48="","",Calculator!$B48)</f>
        <v/>
      </c>
      <c r="C48" s="37"/>
      <c r="D48" s="37"/>
      <c r="E48" s="37"/>
      <c r="F48" s="37"/>
      <c r="G48" s="37"/>
      <c r="H48" s="37"/>
      <c r="I48" s="37"/>
      <c r="J48" s="37"/>
      <c r="K48" s="37"/>
      <c r="L48" s="37"/>
      <c r="M48" s="37"/>
      <c r="N48" s="37"/>
      <c r="O48" s="44" t="n">
        <f aca="false">COUNT(C48:N48)</f>
        <v>0</v>
      </c>
      <c r="P48" s="45" t="str">
        <f aca="false">IF(O48=0,"",AVERAGE(C48:N48))</f>
        <v/>
      </c>
      <c r="Q48" s="45" t="str">
        <f aca="false">IF(O48=0,"",IF(O48&lt;2,0,STDEV(C48:N48)))</f>
        <v/>
      </c>
      <c r="R48" s="38" t="str">
        <f aca="false">IF(O48=0,"",P48/Settings!$B$8)</f>
        <v/>
      </c>
      <c r="S48" s="38" t="str">
        <f aca="false">IF(O48=0,"",Q48/SQRT(Settings!$B$8))</f>
        <v/>
      </c>
    </row>
    <row r="49" customFormat="false" ht="15" hidden="false" customHeight="false" outlineLevel="0" collapsed="false">
      <c r="A49" s="43" t="str">
        <f aca="false">IF(Calculator!$A49="","",Calculator!$A49)</f>
        <v/>
      </c>
      <c r="B49" s="43" t="str">
        <f aca="false">IF(Calculator!$B49="","",Calculator!$B49)</f>
        <v/>
      </c>
      <c r="C49" s="37"/>
      <c r="D49" s="37"/>
      <c r="E49" s="37"/>
      <c r="F49" s="37"/>
      <c r="G49" s="37"/>
      <c r="H49" s="37"/>
      <c r="I49" s="37"/>
      <c r="J49" s="37"/>
      <c r="K49" s="37"/>
      <c r="L49" s="37"/>
      <c r="M49" s="37"/>
      <c r="N49" s="37"/>
      <c r="O49" s="44" t="n">
        <f aca="false">COUNT(C49:N49)</f>
        <v>0</v>
      </c>
      <c r="P49" s="45" t="str">
        <f aca="false">IF(O49=0,"",AVERAGE(C49:N49))</f>
        <v/>
      </c>
      <c r="Q49" s="45" t="str">
        <f aca="false">IF(O49=0,"",IF(O49&lt;2,0,STDEV(C49:N49)))</f>
        <v/>
      </c>
      <c r="R49" s="38" t="str">
        <f aca="false">IF(O49=0,"",P49/Settings!$B$8)</f>
        <v/>
      </c>
      <c r="S49" s="38" t="str">
        <f aca="false">IF(O49=0,"",Q49/SQRT(Settings!$B$8))</f>
        <v/>
      </c>
    </row>
    <row r="50" customFormat="false" ht="15" hidden="false" customHeight="false" outlineLevel="0" collapsed="false">
      <c r="A50" s="43" t="str">
        <f aca="false">IF(Calculator!$A50="","",Calculator!$A50)</f>
        <v/>
      </c>
      <c r="B50" s="43" t="str">
        <f aca="false">IF(Calculator!$B50="","",Calculator!$B50)</f>
        <v/>
      </c>
      <c r="C50" s="37"/>
      <c r="D50" s="37"/>
      <c r="E50" s="37"/>
      <c r="F50" s="37"/>
      <c r="G50" s="37"/>
      <c r="H50" s="37"/>
      <c r="I50" s="37"/>
      <c r="J50" s="37"/>
      <c r="K50" s="37"/>
      <c r="L50" s="37"/>
      <c r="M50" s="37"/>
      <c r="N50" s="37"/>
      <c r="O50" s="44" t="n">
        <f aca="false">COUNT(C50:N50)</f>
        <v>0</v>
      </c>
      <c r="P50" s="45" t="str">
        <f aca="false">IF(O50=0,"",AVERAGE(C50:N50))</f>
        <v/>
      </c>
      <c r="Q50" s="45" t="str">
        <f aca="false">IF(O50=0,"",IF(O50&lt;2,0,STDEV(C50:N50)))</f>
        <v/>
      </c>
      <c r="R50" s="38" t="str">
        <f aca="false">IF(O50=0,"",P50/Settings!$B$8)</f>
        <v/>
      </c>
      <c r="S50" s="38" t="str">
        <f aca="false">IF(O50=0,"",Q50/SQRT(Settings!$B$8))</f>
        <v/>
      </c>
    </row>
    <row r="51" customFormat="false" ht="15" hidden="false" customHeight="false" outlineLevel="0" collapsed="false">
      <c r="A51" s="43" t="str">
        <f aca="false">IF(Calculator!$A51="","",Calculator!$A51)</f>
        <v/>
      </c>
      <c r="B51" s="43" t="str">
        <f aca="false">IF(Calculator!$B51="","",Calculator!$B51)</f>
        <v/>
      </c>
      <c r="C51" s="37"/>
      <c r="D51" s="37"/>
      <c r="E51" s="37"/>
      <c r="F51" s="37"/>
      <c r="G51" s="37"/>
      <c r="H51" s="37"/>
      <c r="I51" s="37"/>
      <c r="J51" s="37"/>
      <c r="K51" s="37"/>
      <c r="L51" s="37"/>
      <c r="M51" s="37"/>
      <c r="N51" s="37"/>
      <c r="O51" s="44" t="n">
        <f aca="false">COUNT(C51:N51)</f>
        <v>0</v>
      </c>
      <c r="P51" s="45" t="str">
        <f aca="false">IF(O51=0,"",AVERAGE(C51:N51))</f>
        <v/>
      </c>
      <c r="Q51" s="45" t="str">
        <f aca="false">IF(O51=0,"",IF(O51&lt;2,0,STDEV(C51:N51)))</f>
        <v/>
      </c>
      <c r="R51" s="38" t="str">
        <f aca="false">IF(O51=0,"",P51/Settings!$B$8)</f>
        <v/>
      </c>
      <c r="S51" s="38" t="str">
        <f aca="false">IF(O51=0,"",Q51/SQRT(Settings!$B$8))</f>
        <v/>
      </c>
    </row>
    <row r="52" customFormat="false" ht="15" hidden="false" customHeight="false" outlineLevel="0" collapsed="false">
      <c r="A52" s="43" t="str">
        <f aca="false">IF(Calculator!$A52="","",Calculator!$A52)</f>
        <v/>
      </c>
      <c r="B52" s="43" t="str">
        <f aca="false">IF(Calculator!$B52="","",Calculator!$B52)</f>
        <v/>
      </c>
      <c r="C52" s="37"/>
      <c r="D52" s="37"/>
      <c r="E52" s="37"/>
      <c r="F52" s="37"/>
      <c r="G52" s="37"/>
      <c r="H52" s="37"/>
      <c r="I52" s="37"/>
      <c r="J52" s="37"/>
      <c r="K52" s="37"/>
      <c r="L52" s="37"/>
      <c r="M52" s="37"/>
      <c r="N52" s="37"/>
      <c r="O52" s="44" t="n">
        <f aca="false">COUNT(C52:N52)</f>
        <v>0</v>
      </c>
      <c r="P52" s="45" t="str">
        <f aca="false">IF(O52=0,"",AVERAGE(C52:N52))</f>
        <v/>
      </c>
      <c r="Q52" s="45" t="str">
        <f aca="false">IF(O52=0,"",IF(O52&lt;2,0,STDEV(C52:N52)))</f>
        <v/>
      </c>
      <c r="R52" s="38" t="str">
        <f aca="false">IF(O52=0,"",P52/Settings!$B$8)</f>
        <v/>
      </c>
      <c r="S52" s="38" t="str">
        <f aca="false">IF(O52=0,"",Q52/SQRT(Settings!$B$8))</f>
        <v/>
      </c>
    </row>
    <row r="53" customFormat="false" ht="15" hidden="false" customHeight="false" outlineLevel="0" collapsed="false">
      <c r="A53" s="43" t="str">
        <f aca="false">IF(Calculator!$A53="","",Calculator!$A53)</f>
        <v/>
      </c>
      <c r="B53" s="43" t="str">
        <f aca="false">IF(Calculator!$B53="","",Calculator!$B53)</f>
        <v/>
      </c>
      <c r="C53" s="37"/>
      <c r="D53" s="37"/>
      <c r="E53" s="37"/>
      <c r="F53" s="37"/>
      <c r="G53" s="37"/>
      <c r="H53" s="37"/>
      <c r="I53" s="37"/>
      <c r="J53" s="37"/>
      <c r="K53" s="37"/>
      <c r="L53" s="37"/>
      <c r="M53" s="37"/>
      <c r="N53" s="37"/>
      <c r="O53" s="44" t="n">
        <f aca="false">COUNT(C53:N53)</f>
        <v>0</v>
      </c>
      <c r="P53" s="45" t="str">
        <f aca="false">IF(O53=0,"",AVERAGE(C53:N53))</f>
        <v/>
      </c>
      <c r="Q53" s="45" t="str">
        <f aca="false">IF(O53=0,"",IF(O53&lt;2,0,STDEV(C53:N53)))</f>
        <v/>
      </c>
      <c r="R53" s="38" t="str">
        <f aca="false">IF(O53=0,"",P53/Settings!$B$8)</f>
        <v/>
      </c>
      <c r="S53" s="38" t="str">
        <f aca="false">IF(O53=0,"",Q53/SQRT(Settings!$B$8))</f>
        <v/>
      </c>
    </row>
    <row r="54" customFormat="false" ht="15" hidden="false" customHeight="false" outlineLevel="0" collapsed="false">
      <c r="A54" s="43" t="str">
        <f aca="false">IF(Calculator!$A54="","",Calculator!$A54)</f>
        <v/>
      </c>
      <c r="B54" s="43" t="str">
        <f aca="false">IF(Calculator!$B54="","",Calculator!$B54)</f>
        <v/>
      </c>
      <c r="C54" s="37"/>
      <c r="D54" s="37"/>
      <c r="E54" s="37"/>
      <c r="F54" s="37"/>
      <c r="G54" s="37"/>
      <c r="H54" s="37"/>
      <c r="I54" s="37"/>
      <c r="J54" s="37"/>
      <c r="K54" s="37"/>
      <c r="L54" s="37"/>
      <c r="M54" s="37"/>
      <c r="N54" s="37"/>
      <c r="O54" s="44" t="n">
        <f aca="false">COUNT(C54:N54)</f>
        <v>0</v>
      </c>
      <c r="P54" s="45" t="str">
        <f aca="false">IF(O54=0,"",AVERAGE(C54:N54))</f>
        <v/>
      </c>
      <c r="Q54" s="45" t="str">
        <f aca="false">IF(O54=0,"",IF(O54&lt;2,0,STDEV(C54:N54)))</f>
        <v/>
      </c>
      <c r="R54" s="38" t="str">
        <f aca="false">IF(O54=0,"",P54/Settings!$B$8)</f>
        <v/>
      </c>
      <c r="S54" s="38" t="str">
        <f aca="false">IF(O54=0,"",Q54/SQRT(Settings!$B$8))</f>
        <v/>
      </c>
    </row>
    <row r="55" customFormat="false" ht="15" hidden="false" customHeight="false" outlineLevel="0" collapsed="false">
      <c r="A55" s="43" t="str">
        <f aca="false">IF(Calculator!$A55="","",Calculator!$A55)</f>
        <v/>
      </c>
      <c r="B55" s="43" t="str">
        <f aca="false">IF(Calculator!$B55="","",Calculator!$B55)</f>
        <v/>
      </c>
      <c r="C55" s="37"/>
      <c r="D55" s="37"/>
      <c r="E55" s="37"/>
      <c r="F55" s="37"/>
      <c r="G55" s="37"/>
      <c r="H55" s="37"/>
      <c r="I55" s="37"/>
      <c r="J55" s="37"/>
      <c r="K55" s="37"/>
      <c r="L55" s="37"/>
      <c r="M55" s="37"/>
      <c r="N55" s="37"/>
      <c r="O55" s="44" t="n">
        <f aca="false">COUNT(C55:N55)</f>
        <v>0</v>
      </c>
      <c r="P55" s="45" t="str">
        <f aca="false">IF(O55=0,"",AVERAGE(C55:N55))</f>
        <v/>
      </c>
      <c r="Q55" s="45" t="str">
        <f aca="false">IF(O55=0,"",IF(O55&lt;2,0,STDEV(C55:N55)))</f>
        <v/>
      </c>
      <c r="R55" s="38" t="str">
        <f aca="false">IF(O55=0,"",P55/Settings!$B$8)</f>
        <v/>
      </c>
      <c r="S55" s="38" t="str">
        <f aca="false">IF(O55=0,"",Q55/SQRT(Settings!$B$8))</f>
        <v/>
      </c>
    </row>
    <row r="56" customFormat="false" ht="15" hidden="false" customHeight="false" outlineLevel="0" collapsed="false">
      <c r="A56" s="43" t="str">
        <f aca="false">IF(Calculator!$A56="","",Calculator!$A56)</f>
        <v/>
      </c>
      <c r="B56" s="43" t="str">
        <f aca="false">IF(Calculator!$B56="","",Calculator!$B56)</f>
        <v/>
      </c>
      <c r="C56" s="37"/>
      <c r="D56" s="37"/>
      <c r="E56" s="37"/>
      <c r="F56" s="37"/>
      <c r="G56" s="37"/>
      <c r="H56" s="37"/>
      <c r="I56" s="37"/>
      <c r="J56" s="37"/>
      <c r="K56" s="37"/>
      <c r="L56" s="37"/>
      <c r="M56" s="37"/>
      <c r="N56" s="37"/>
      <c r="O56" s="44" t="n">
        <f aca="false">COUNT(C56:N56)</f>
        <v>0</v>
      </c>
      <c r="P56" s="45" t="str">
        <f aca="false">IF(O56=0,"",AVERAGE(C56:N56))</f>
        <v/>
      </c>
      <c r="Q56" s="45" t="str">
        <f aca="false">IF(O56=0,"",IF(O56&lt;2,0,STDEV(C56:N56)))</f>
        <v/>
      </c>
      <c r="R56" s="38" t="str">
        <f aca="false">IF(O56=0,"",P56/Settings!$B$8)</f>
        <v/>
      </c>
      <c r="S56" s="38" t="str">
        <f aca="false">IF(O56=0,"",Q56/SQRT(Settings!$B$8))</f>
        <v/>
      </c>
    </row>
    <row r="57" customFormat="false" ht="15" hidden="false" customHeight="false" outlineLevel="0" collapsed="false">
      <c r="A57" s="43" t="str">
        <f aca="false">IF(Calculator!$A57="","",Calculator!$A57)</f>
        <v/>
      </c>
      <c r="B57" s="43" t="str">
        <f aca="false">IF(Calculator!$B57="","",Calculator!$B57)</f>
        <v/>
      </c>
      <c r="C57" s="37"/>
      <c r="D57" s="37"/>
      <c r="E57" s="37"/>
      <c r="F57" s="37"/>
      <c r="G57" s="37"/>
      <c r="H57" s="37"/>
      <c r="I57" s="37"/>
      <c r="J57" s="37"/>
      <c r="K57" s="37"/>
      <c r="L57" s="37"/>
      <c r="M57" s="37"/>
      <c r="N57" s="37"/>
      <c r="O57" s="44" t="n">
        <f aca="false">COUNT(C57:N57)</f>
        <v>0</v>
      </c>
      <c r="P57" s="45" t="str">
        <f aca="false">IF(O57=0,"",AVERAGE(C57:N57))</f>
        <v/>
      </c>
      <c r="Q57" s="45" t="str">
        <f aca="false">IF(O57=0,"",IF(O57&lt;2,0,STDEV(C57:N57)))</f>
        <v/>
      </c>
      <c r="R57" s="38" t="str">
        <f aca="false">IF(O57=0,"",P57/Settings!$B$8)</f>
        <v/>
      </c>
      <c r="S57" s="38" t="str">
        <f aca="false">IF(O57=0,"",Q57/SQRT(Settings!$B$8))</f>
        <v/>
      </c>
    </row>
    <row r="58" customFormat="false" ht="15" hidden="false" customHeight="false" outlineLevel="0" collapsed="false">
      <c r="A58" s="43" t="str">
        <f aca="false">IF(Calculator!$A58="","",Calculator!$A58)</f>
        <v/>
      </c>
      <c r="B58" s="43" t="str">
        <f aca="false">IF(Calculator!$B58="","",Calculator!$B58)</f>
        <v/>
      </c>
      <c r="C58" s="37"/>
      <c r="D58" s="37"/>
      <c r="E58" s="37"/>
      <c r="F58" s="37"/>
      <c r="G58" s="37"/>
      <c r="H58" s="37"/>
      <c r="I58" s="37"/>
      <c r="J58" s="37"/>
      <c r="K58" s="37"/>
      <c r="L58" s="37"/>
      <c r="M58" s="37"/>
      <c r="N58" s="37"/>
      <c r="O58" s="44" t="n">
        <f aca="false">COUNT(C58:N58)</f>
        <v>0</v>
      </c>
      <c r="P58" s="45" t="str">
        <f aca="false">IF(O58=0,"",AVERAGE(C58:N58))</f>
        <v/>
      </c>
      <c r="Q58" s="45" t="str">
        <f aca="false">IF(O58=0,"",IF(O58&lt;2,0,STDEV(C58:N58)))</f>
        <v/>
      </c>
      <c r="R58" s="38" t="str">
        <f aca="false">IF(O58=0,"",P58/Settings!$B$8)</f>
        <v/>
      </c>
      <c r="S58" s="38" t="str">
        <f aca="false">IF(O58=0,"",Q58/SQRT(Settings!$B$8))</f>
        <v/>
      </c>
    </row>
    <row r="59" customFormat="false" ht="15" hidden="false" customHeight="false" outlineLevel="0" collapsed="false">
      <c r="A59" s="43" t="str">
        <f aca="false">IF(Calculator!$A59="","",Calculator!$A59)</f>
        <v/>
      </c>
      <c r="B59" s="43" t="str">
        <f aca="false">IF(Calculator!$B59="","",Calculator!$B59)</f>
        <v/>
      </c>
      <c r="C59" s="37"/>
      <c r="D59" s="37"/>
      <c r="E59" s="37"/>
      <c r="F59" s="37"/>
      <c r="G59" s="37"/>
      <c r="H59" s="37"/>
      <c r="I59" s="37"/>
      <c r="J59" s="37"/>
      <c r="K59" s="37"/>
      <c r="L59" s="37"/>
      <c r="M59" s="37"/>
      <c r="N59" s="37"/>
      <c r="O59" s="44" t="n">
        <f aca="false">COUNT(C59:N59)</f>
        <v>0</v>
      </c>
      <c r="P59" s="45" t="str">
        <f aca="false">IF(O59=0,"",AVERAGE(C59:N59))</f>
        <v/>
      </c>
      <c r="Q59" s="45" t="str">
        <f aca="false">IF(O59=0,"",IF(O59&lt;2,0,STDEV(C59:N59)))</f>
        <v/>
      </c>
      <c r="R59" s="38" t="str">
        <f aca="false">IF(O59=0,"",P59/Settings!$B$8)</f>
        <v/>
      </c>
      <c r="S59" s="38" t="str">
        <f aca="false">IF(O59=0,"",Q59/SQRT(Settings!$B$8))</f>
        <v/>
      </c>
    </row>
    <row r="60" customFormat="false" ht="15" hidden="false" customHeight="false" outlineLevel="0" collapsed="false">
      <c r="A60" s="43" t="str">
        <f aca="false">IF(Calculator!$A60="","",Calculator!$A60)</f>
        <v/>
      </c>
      <c r="B60" s="43" t="str">
        <f aca="false">IF(Calculator!$B60="","",Calculator!$B60)</f>
        <v/>
      </c>
      <c r="C60" s="37"/>
      <c r="D60" s="37"/>
      <c r="E60" s="37"/>
      <c r="F60" s="37"/>
      <c r="G60" s="37"/>
      <c r="H60" s="37"/>
      <c r="I60" s="37"/>
      <c r="J60" s="37"/>
      <c r="K60" s="37"/>
      <c r="L60" s="37"/>
      <c r="M60" s="37"/>
      <c r="N60" s="37"/>
      <c r="O60" s="44" t="n">
        <f aca="false">COUNT(C60:N60)</f>
        <v>0</v>
      </c>
      <c r="P60" s="45" t="str">
        <f aca="false">IF(O60=0,"",AVERAGE(C60:N60))</f>
        <v/>
      </c>
      <c r="Q60" s="45" t="str">
        <f aca="false">IF(O60=0,"",IF(O60&lt;2,0,STDEV(C60:N60)))</f>
        <v/>
      </c>
      <c r="R60" s="38" t="str">
        <f aca="false">IF(O60=0,"",P60/Settings!$B$8)</f>
        <v/>
      </c>
      <c r="S60" s="38" t="str">
        <f aca="false">IF(O60=0,"",Q60/SQRT(Settings!$B$8))</f>
        <v/>
      </c>
    </row>
    <row r="61" customFormat="false" ht="15" hidden="false" customHeight="false" outlineLevel="0" collapsed="false">
      <c r="A61" s="43" t="str">
        <f aca="false">IF(Calculator!$A61="","",Calculator!$A61)</f>
        <v/>
      </c>
      <c r="B61" s="43" t="str">
        <f aca="false">IF(Calculator!$B61="","",Calculator!$B61)</f>
        <v/>
      </c>
      <c r="C61" s="37"/>
      <c r="D61" s="37"/>
      <c r="E61" s="37"/>
      <c r="F61" s="37"/>
      <c r="G61" s="37"/>
      <c r="H61" s="37"/>
      <c r="I61" s="37"/>
      <c r="J61" s="37"/>
      <c r="K61" s="37"/>
      <c r="L61" s="37"/>
      <c r="M61" s="37"/>
      <c r="N61" s="37"/>
      <c r="O61" s="44" t="n">
        <f aca="false">COUNT(C61:N61)</f>
        <v>0</v>
      </c>
      <c r="P61" s="45" t="str">
        <f aca="false">IF(O61=0,"",AVERAGE(C61:N61))</f>
        <v/>
      </c>
      <c r="Q61" s="45" t="str">
        <f aca="false">IF(O61=0,"",IF(O61&lt;2,0,STDEV(C61:N61)))</f>
        <v/>
      </c>
      <c r="R61" s="38" t="str">
        <f aca="false">IF(O61=0,"",P61/Settings!$B$8)</f>
        <v/>
      </c>
      <c r="S61" s="38" t="str">
        <f aca="false">IF(O61=0,"",Q61/SQRT(Settings!$B$8))</f>
        <v/>
      </c>
    </row>
    <row r="62" customFormat="false" ht="15" hidden="false" customHeight="false" outlineLevel="0" collapsed="false">
      <c r="A62" s="43" t="str">
        <f aca="false">IF(Calculator!$A62="","",Calculator!$A62)</f>
        <v/>
      </c>
      <c r="B62" s="43" t="str">
        <f aca="false">IF(Calculator!$B62="","",Calculator!$B62)</f>
        <v/>
      </c>
      <c r="C62" s="37"/>
      <c r="D62" s="37"/>
      <c r="E62" s="37"/>
      <c r="F62" s="37"/>
      <c r="G62" s="37"/>
      <c r="H62" s="37"/>
      <c r="I62" s="37"/>
      <c r="J62" s="37"/>
      <c r="K62" s="37"/>
      <c r="L62" s="37"/>
      <c r="M62" s="37"/>
      <c r="N62" s="37"/>
      <c r="O62" s="44" t="n">
        <f aca="false">COUNT(C62:N62)</f>
        <v>0</v>
      </c>
      <c r="P62" s="45" t="str">
        <f aca="false">IF(O62=0,"",AVERAGE(C62:N62))</f>
        <v/>
      </c>
      <c r="Q62" s="45" t="str">
        <f aca="false">IF(O62=0,"",IF(O62&lt;2,0,STDEV(C62:N62)))</f>
        <v/>
      </c>
      <c r="R62" s="38" t="str">
        <f aca="false">IF(O62=0,"",P62/Settings!$B$8)</f>
        <v/>
      </c>
      <c r="S62" s="38" t="str">
        <f aca="false">IF(O62=0,"",Q62/SQRT(Settings!$B$8))</f>
        <v/>
      </c>
    </row>
    <row r="63" customFormat="false" ht="15" hidden="false" customHeight="false" outlineLevel="0" collapsed="false">
      <c r="A63" s="43" t="str">
        <f aca="false">IF(Calculator!$A63="","",Calculator!$A63)</f>
        <v/>
      </c>
      <c r="B63" s="43" t="str">
        <f aca="false">IF(Calculator!$B63="","",Calculator!$B63)</f>
        <v/>
      </c>
      <c r="C63" s="37"/>
      <c r="D63" s="37"/>
      <c r="E63" s="37"/>
      <c r="F63" s="37"/>
      <c r="G63" s="37"/>
      <c r="H63" s="37"/>
      <c r="I63" s="37"/>
      <c r="J63" s="37"/>
      <c r="K63" s="37"/>
      <c r="L63" s="37"/>
      <c r="M63" s="37"/>
      <c r="N63" s="37"/>
      <c r="O63" s="44" t="n">
        <f aca="false">COUNT(C63:N63)</f>
        <v>0</v>
      </c>
      <c r="P63" s="45" t="str">
        <f aca="false">IF(O63=0,"",AVERAGE(C63:N63))</f>
        <v/>
      </c>
      <c r="Q63" s="45" t="str">
        <f aca="false">IF(O63=0,"",IF(O63&lt;2,0,STDEV(C63:N63)))</f>
        <v/>
      </c>
      <c r="R63" s="38" t="str">
        <f aca="false">IF(O63=0,"",P63/Settings!$B$8)</f>
        <v/>
      </c>
      <c r="S63" s="38" t="str">
        <f aca="false">IF(O63=0,"",Q63/SQRT(Settings!$B$8))</f>
        <v/>
      </c>
    </row>
    <row r="64" customFormat="false" ht="15" hidden="false" customHeight="false" outlineLevel="0" collapsed="false">
      <c r="A64" s="43" t="str">
        <f aca="false">IF(Calculator!$A64="","",Calculator!$A64)</f>
        <v/>
      </c>
      <c r="B64" s="43" t="str">
        <f aca="false">IF(Calculator!$B64="","",Calculator!$B64)</f>
        <v/>
      </c>
      <c r="C64" s="37"/>
      <c r="D64" s="37"/>
      <c r="E64" s="37"/>
      <c r="F64" s="37"/>
      <c r="G64" s="37"/>
      <c r="H64" s="37"/>
      <c r="I64" s="37"/>
      <c r="J64" s="37"/>
      <c r="K64" s="37"/>
      <c r="L64" s="37"/>
      <c r="M64" s="37"/>
      <c r="N64" s="37"/>
      <c r="O64" s="44" t="n">
        <f aca="false">COUNT(C64:N64)</f>
        <v>0</v>
      </c>
      <c r="P64" s="45" t="str">
        <f aca="false">IF(O64=0,"",AVERAGE(C64:N64))</f>
        <v/>
      </c>
      <c r="Q64" s="45" t="str">
        <f aca="false">IF(O64=0,"",IF(O64&lt;2,0,STDEV(C64:N64)))</f>
        <v/>
      </c>
      <c r="R64" s="38" t="str">
        <f aca="false">IF(O64=0,"",P64/Settings!$B$8)</f>
        <v/>
      </c>
      <c r="S64" s="38" t="str">
        <f aca="false">IF(O64=0,"",Q64/SQRT(Settings!$B$8))</f>
        <v/>
      </c>
    </row>
    <row r="65" customFormat="false" ht="15" hidden="false" customHeight="false" outlineLevel="0" collapsed="false">
      <c r="A65" s="43" t="str">
        <f aca="false">IF(Calculator!$A65="","",Calculator!$A65)</f>
        <v/>
      </c>
      <c r="B65" s="43" t="str">
        <f aca="false">IF(Calculator!$B65="","",Calculator!$B65)</f>
        <v/>
      </c>
      <c r="C65" s="37"/>
      <c r="D65" s="37"/>
      <c r="E65" s="37"/>
      <c r="F65" s="37"/>
      <c r="G65" s="37"/>
      <c r="H65" s="37"/>
      <c r="I65" s="37"/>
      <c r="J65" s="37"/>
      <c r="K65" s="37"/>
      <c r="L65" s="37"/>
      <c r="M65" s="37"/>
      <c r="N65" s="37"/>
      <c r="O65" s="44" t="n">
        <f aca="false">COUNT(C65:N65)</f>
        <v>0</v>
      </c>
      <c r="P65" s="45" t="str">
        <f aca="false">IF(O65=0,"",AVERAGE(C65:N65))</f>
        <v/>
      </c>
      <c r="Q65" s="45" t="str">
        <f aca="false">IF(O65=0,"",IF(O65&lt;2,0,STDEV(C65:N65)))</f>
        <v/>
      </c>
      <c r="R65" s="38" t="str">
        <f aca="false">IF(O65=0,"",P65/Settings!$B$8)</f>
        <v/>
      </c>
      <c r="S65" s="38" t="str">
        <f aca="false">IF(O65=0,"",Q65/SQRT(Settings!$B$8))</f>
        <v/>
      </c>
    </row>
    <row r="66" customFormat="false" ht="15" hidden="false" customHeight="false" outlineLevel="0" collapsed="false">
      <c r="A66" s="43" t="str">
        <f aca="false">IF(Calculator!$A66="","",Calculator!$A66)</f>
        <v/>
      </c>
      <c r="B66" s="43" t="str">
        <f aca="false">IF(Calculator!$B66="","",Calculator!$B66)</f>
        <v/>
      </c>
      <c r="C66" s="37"/>
      <c r="D66" s="37"/>
      <c r="E66" s="37"/>
      <c r="F66" s="37"/>
      <c r="G66" s="37"/>
      <c r="H66" s="37"/>
      <c r="I66" s="37"/>
      <c r="J66" s="37"/>
      <c r="K66" s="37"/>
      <c r="L66" s="37"/>
      <c r="M66" s="37"/>
      <c r="N66" s="37"/>
      <c r="O66" s="44" t="n">
        <f aca="false">COUNT(C66:N66)</f>
        <v>0</v>
      </c>
      <c r="P66" s="45" t="str">
        <f aca="false">IF(O66=0,"",AVERAGE(C66:N66))</f>
        <v/>
      </c>
      <c r="Q66" s="45" t="str">
        <f aca="false">IF(O66=0,"",IF(O66&lt;2,0,STDEV(C66:N66)))</f>
        <v/>
      </c>
      <c r="R66" s="38" t="str">
        <f aca="false">IF(O66=0,"",P66/Settings!$B$8)</f>
        <v/>
      </c>
      <c r="S66" s="38" t="str">
        <f aca="false">IF(O66=0,"",Q66/SQRT(Settings!$B$8))</f>
        <v/>
      </c>
    </row>
    <row r="67" customFormat="false" ht="15" hidden="false" customHeight="false" outlineLevel="0" collapsed="false">
      <c r="A67" s="43" t="str">
        <f aca="false">IF(Calculator!$A67="","",Calculator!$A67)</f>
        <v/>
      </c>
      <c r="B67" s="43" t="str">
        <f aca="false">IF(Calculator!$B67="","",Calculator!$B67)</f>
        <v/>
      </c>
      <c r="C67" s="37"/>
      <c r="D67" s="37"/>
      <c r="E67" s="37"/>
      <c r="F67" s="37"/>
      <c r="G67" s="37"/>
      <c r="H67" s="37"/>
      <c r="I67" s="37"/>
      <c r="J67" s="37"/>
      <c r="K67" s="37"/>
      <c r="L67" s="37"/>
      <c r="M67" s="37"/>
      <c r="N67" s="37"/>
      <c r="O67" s="44" t="n">
        <f aca="false">COUNT(C67:N67)</f>
        <v>0</v>
      </c>
      <c r="P67" s="45" t="str">
        <f aca="false">IF(O67=0,"",AVERAGE(C67:N67))</f>
        <v/>
      </c>
      <c r="Q67" s="45" t="str">
        <f aca="false">IF(O67=0,"",IF(O67&lt;2,0,STDEV(C67:N67)))</f>
        <v/>
      </c>
      <c r="R67" s="38" t="str">
        <f aca="false">IF(O67=0,"",P67/Settings!$B$8)</f>
        <v/>
      </c>
      <c r="S67" s="38" t="str">
        <f aca="false">IF(O67=0,"",Q67/SQRT(Settings!$B$8))</f>
        <v/>
      </c>
    </row>
    <row r="68" customFormat="false" ht="15" hidden="false" customHeight="false" outlineLevel="0" collapsed="false">
      <c r="A68" s="43" t="str">
        <f aca="false">IF(Calculator!$A68="","",Calculator!$A68)</f>
        <v/>
      </c>
      <c r="B68" s="43" t="str">
        <f aca="false">IF(Calculator!$B68="","",Calculator!$B68)</f>
        <v/>
      </c>
      <c r="C68" s="37"/>
      <c r="D68" s="37"/>
      <c r="E68" s="37"/>
      <c r="F68" s="37"/>
      <c r="G68" s="37"/>
      <c r="H68" s="37"/>
      <c r="I68" s="37"/>
      <c r="J68" s="37"/>
      <c r="K68" s="37"/>
      <c r="L68" s="37"/>
      <c r="M68" s="37"/>
      <c r="N68" s="37"/>
      <c r="O68" s="44" t="n">
        <f aca="false">COUNT(C68:N68)</f>
        <v>0</v>
      </c>
      <c r="P68" s="45" t="str">
        <f aca="false">IF(O68=0,"",AVERAGE(C68:N68))</f>
        <v/>
      </c>
      <c r="Q68" s="45" t="str">
        <f aca="false">IF(O68=0,"",IF(O68&lt;2,0,STDEV(C68:N68)))</f>
        <v/>
      </c>
      <c r="R68" s="38" t="str">
        <f aca="false">IF(O68=0,"",P68/Settings!$B$8)</f>
        <v/>
      </c>
      <c r="S68" s="38" t="str">
        <f aca="false">IF(O68=0,"",Q68/SQRT(Settings!$B$8))</f>
        <v/>
      </c>
    </row>
    <row r="69" customFormat="false" ht="15" hidden="false" customHeight="false" outlineLevel="0" collapsed="false">
      <c r="A69" s="43" t="str">
        <f aca="false">IF(Calculator!$A69="","",Calculator!$A69)</f>
        <v/>
      </c>
      <c r="B69" s="43" t="str">
        <f aca="false">IF(Calculator!$B69="","",Calculator!$B69)</f>
        <v/>
      </c>
      <c r="C69" s="37"/>
      <c r="D69" s="37"/>
      <c r="E69" s="37"/>
      <c r="F69" s="37"/>
      <c r="G69" s="37"/>
      <c r="H69" s="37"/>
      <c r="I69" s="37"/>
      <c r="J69" s="37"/>
      <c r="K69" s="37"/>
      <c r="L69" s="37"/>
      <c r="M69" s="37"/>
      <c r="N69" s="37"/>
      <c r="O69" s="44" t="n">
        <f aca="false">COUNT(C69:N69)</f>
        <v>0</v>
      </c>
      <c r="P69" s="45" t="str">
        <f aca="false">IF(O69=0,"",AVERAGE(C69:N69))</f>
        <v/>
      </c>
      <c r="Q69" s="45" t="str">
        <f aca="false">IF(O69=0,"",IF(O69&lt;2,0,STDEV(C69:N69)))</f>
        <v/>
      </c>
      <c r="R69" s="38" t="str">
        <f aca="false">IF(O69=0,"",P69/Settings!$B$8)</f>
        <v/>
      </c>
      <c r="S69" s="38" t="str">
        <f aca="false">IF(O69=0,"",Q69/SQRT(Settings!$B$8))</f>
        <v/>
      </c>
    </row>
    <row r="70" customFormat="false" ht="15" hidden="false" customHeight="false" outlineLevel="0" collapsed="false">
      <c r="A70" s="43" t="str">
        <f aca="false">IF(Calculator!$A70="","",Calculator!$A70)</f>
        <v/>
      </c>
      <c r="B70" s="43" t="str">
        <f aca="false">IF(Calculator!$B70="","",Calculator!$B70)</f>
        <v/>
      </c>
      <c r="C70" s="37"/>
      <c r="D70" s="37"/>
      <c r="E70" s="37"/>
      <c r="F70" s="37"/>
      <c r="G70" s="37"/>
      <c r="H70" s="37"/>
      <c r="I70" s="37"/>
      <c r="J70" s="37"/>
      <c r="K70" s="37"/>
      <c r="L70" s="37"/>
      <c r="M70" s="37"/>
      <c r="N70" s="37"/>
      <c r="O70" s="44" t="n">
        <f aca="false">COUNT(C70:N70)</f>
        <v>0</v>
      </c>
      <c r="P70" s="45" t="str">
        <f aca="false">IF(O70=0,"",AVERAGE(C70:N70))</f>
        <v/>
      </c>
      <c r="Q70" s="45" t="str">
        <f aca="false">IF(O70=0,"",IF(O70&lt;2,0,STDEV(C70:N70)))</f>
        <v/>
      </c>
      <c r="R70" s="38" t="str">
        <f aca="false">IF(O70=0,"",P70/Settings!$B$8)</f>
        <v/>
      </c>
      <c r="S70" s="38" t="str">
        <f aca="false">IF(O70=0,"",Q70/SQRT(Settings!$B$8))</f>
        <v/>
      </c>
    </row>
    <row r="71" customFormat="false" ht="15" hidden="false" customHeight="false" outlineLevel="0" collapsed="false">
      <c r="A71" s="43" t="str">
        <f aca="false">IF(Calculator!$A71="","",Calculator!$A71)</f>
        <v/>
      </c>
      <c r="B71" s="43" t="str">
        <f aca="false">IF(Calculator!$B71="","",Calculator!$B71)</f>
        <v/>
      </c>
      <c r="C71" s="37"/>
      <c r="D71" s="37"/>
      <c r="E71" s="37"/>
      <c r="F71" s="37"/>
      <c r="G71" s="37"/>
      <c r="H71" s="37"/>
      <c r="I71" s="37"/>
      <c r="J71" s="37"/>
      <c r="K71" s="37"/>
      <c r="L71" s="37"/>
      <c r="M71" s="37"/>
      <c r="N71" s="37"/>
      <c r="O71" s="44" t="n">
        <f aca="false">COUNT(C71:N71)</f>
        <v>0</v>
      </c>
      <c r="P71" s="45" t="str">
        <f aca="false">IF(O71=0,"",AVERAGE(C71:N71))</f>
        <v/>
      </c>
      <c r="Q71" s="45" t="str">
        <f aca="false">IF(O71=0,"",IF(O71&lt;2,0,STDEV(C71:N71)))</f>
        <v/>
      </c>
      <c r="R71" s="38" t="str">
        <f aca="false">IF(O71=0,"",P71/Settings!$B$8)</f>
        <v/>
      </c>
      <c r="S71" s="38" t="str">
        <f aca="false">IF(O71=0,"",Q71/SQRT(Settings!$B$8))</f>
        <v/>
      </c>
    </row>
    <row r="72" customFormat="false" ht="15" hidden="false" customHeight="false" outlineLevel="0" collapsed="false">
      <c r="A72" s="43" t="str">
        <f aca="false">IF(Calculator!$A72="","",Calculator!$A72)</f>
        <v/>
      </c>
      <c r="B72" s="43" t="str">
        <f aca="false">IF(Calculator!$B72="","",Calculator!$B72)</f>
        <v/>
      </c>
      <c r="C72" s="37"/>
      <c r="D72" s="37"/>
      <c r="E72" s="37"/>
      <c r="F72" s="37"/>
      <c r="G72" s="37"/>
      <c r="H72" s="37"/>
      <c r="I72" s="37"/>
      <c r="J72" s="37"/>
      <c r="K72" s="37"/>
      <c r="L72" s="37"/>
      <c r="M72" s="37"/>
      <c r="N72" s="37"/>
      <c r="O72" s="44" t="n">
        <f aca="false">COUNT(C72:N72)</f>
        <v>0</v>
      </c>
      <c r="P72" s="45" t="str">
        <f aca="false">IF(O72=0,"",AVERAGE(C72:N72))</f>
        <v/>
      </c>
      <c r="Q72" s="45" t="str">
        <f aca="false">IF(O72=0,"",IF(O72&lt;2,0,STDEV(C72:N72)))</f>
        <v/>
      </c>
      <c r="R72" s="38" t="str">
        <f aca="false">IF(O72=0,"",P72/Settings!$B$8)</f>
        <v/>
      </c>
      <c r="S72" s="38" t="str">
        <f aca="false">IF(O72=0,"",Q72/SQRT(Settings!$B$8))</f>
        <v/>
      </c>
    </row>
    <row r="73" customFormat="false" ht="15" hidden="false" customHeight="false" outlineLevel="0" collapsed="false">
      <c r="A73" s="43" t="str">
        <f aca="false">IF(Calculator!$A73="","",Calculator!$A73)</f>
        <v/>
      </c>
      <c r="B73" s="43" t="str">
        <f aca="false">IF(Calculator!$B73="","",Calculator!$B73)</f>
        <v/>
      </c>
      <c r="C73" s="37"/>
      <c r="D73" s="37"/>
      <c r="E73" s="37"/>
      <c r="F73" s="37"/>
      <c r="G73" s="37"/>
      <c r="H73" s="37"/>
      <c r="I73" s="37"/>
      <c r="J73" s="37"/>
      <c r="K73" s="37"/>
      <c r="L73" s="37"/>
      <c r="M73" s="37"/>
      <c r="N73" s="37"/>
      <c r="O73" s="44" t="n">
        <f aca="false">COUNT(C73:N73)</f>
        <v>0</v>
      </c>
      <c r="P73" s="45" t="str">
        <f aca="false">IF(O73=0,"",AVERAGE(C73:N73))</f>
        <v/>
      </c>
      <c r="Q73" s="45" t="str">
        <f aca="false">IF(O73=0,"",IF(O73&lt;2,0,STDEV(C73:N73)))</f>
        <v/>
      </c>
      <c r="R73" s="38" t="str">
        <f aca="false">IF(O73=0,"",P73/Settings!$B$8)</f>
        <v/>
      </c>
      <c r="S73" s="38" t="str">
        <f aca="false">IF(O73=0,"",Q73/SQRT(Settings!$B$8))</f>
        <v/>
      </c>
    </row>
    <row r="74" customFormat="false" ht="15" hidden="false" customHeight="false" outlineLevel="0" collapsed="false">
      <c r="A74" s="43" t="str">
        <f aca="false">IF(Calculator!$A74="","",Calculator!$A74)</f>
        <v/>
      </c>
      <c r="B74" s="43" t="str">
        <f aca="false">IF(Calculator!$B74="","",Calculator!$B74)</f>
        <v/>
      </c>
      <c r="C74" s="37"/>
      <c r="D74" s="37"/>
      <c r="E74" s="37"/>
      <c r="F74" s="37"/>
      <c r="G74" s="37"/>
      <c r="H74" s="37"/>
      <c r="I74" s="37"/>
      <c r="J74" s="37"/>
      <c r="K74" s="37"/>
      <c r="L74" s="37"/>
      <c r="M74" s="37"/>
      <c r="N74" s="37"/>
      <c r="O74" s="44" t="n">
        <f aca="false">COUNT(C74:N74)</f>
        <v>0</v>
      </c>
      <c r="P74" s="45" t="str">
        <f aca="false">IF(O74=0,"",AVERAGE(C74:N74))</f>
        <v/>
      </c>
      <c r="Q74" s="45" t="str">
        <f aca="false">IF(O74=0,"",IF(O74&lt;2,0,STDEV(C74:N74)))</f>
        <v/>
      </c>
      <c r="R74" s="38" t="str">
        <f aca="false">IF(O74=0,"",P74/Settings!$B$8)</f>
        <v/>
      </c>
      <c r="S74" s="38" t="str">
        <f aca="false">IF(O74=0,"",Q74/SQRT(Settings!$B$8))</f>
        <v/>
      </c>
    </row>
    <row r="75" customFormat="false" ht="15" hidden="false" customHeight="false" outlineLevel="0" collapsed="false">
      <c r="A75" s="43" t="str">
        <f aca="false">IF(Calculator!$A75="","",Calculator!$A75)</f>
        <v/>
      </c>
      <c r="B75" s="43" t="str">
        <f aca="false">IF(Calculator!$B75="","",Calculator!$B75)</f>
        <v/>
      </c>
      <c r="C75" s="37"/>
      <c r="D75" s="37"/>
      <c r="E75" s="37"/>
      <c r="F75" s="37"/>
      <c r="G75" s="37"/>
      <c r="H75" s="37"/>
      <c r="I75" s="37"/>
      <c r="J75" s="37"/>
      <c r="K75" s="37"/>
      <c r="L75" s="37"/>
      <c r="M75" s="37"/>
      <c r="N75" s="37"/>
      <c r="O75" s="44" t="n">
        <f aca="false">COUNT(C75:N75)</f>
        <v>0</v>
      </c>
      <c r="P75" s="45" t="str">
        <f aca="false">IF(O75=0,"",AVERAGE(C75:N75))</f>
        <v/>
      </c>
      <c r="Q75" s="45" t="str">
        <f aca="false">IF(O75=0,"",IF(O75&lt;2,0,STDEV(C75:N75)))</f>
        <v/>
      </c>
      <c r="R75" s="38" t="str">
        <f aca="false">IF(O75=0,"",P75/Settings!$B$8)</f>
        <v/>
      </c>
      <c r="S75" s="38" t="str">
        <f aca="false">IF(O75=0,"",Q75/SQRT(Settings!$B$8))</f>
        <v/>
      </c>
    </row>
    <row r="76" customFormat="false" ht="15" hidden="false" customHeight="false" outlineLevel="0" collapsed="false">
      <c r="A76" s="43" t="str">
        <f aca="false">IF(Calculator!$A76="","",Calculator!$A76)</f>
        <v/>
      </c>
      <c r="B76" s="43" t="str">
        <f aca="false">IF(Calculator!$B76="","",Calculator!$B76)</f>
        <v/>
      </c>
      <c r="C76" s="37"/>
      <c r="D76" s="37"/>
      <c r="E76" s="37"/>
      <c r="F76" s="37"/>
      <c r="G76" s="37"/>
      <c r="H76" s="37"/>
      <c r="I76" s="37"/>
      <c r="J76" s="37"/>
      <c r="K76" s="37"/>
      <c r="L76" s="37"/>
      <c r="M76" s="37"/>
      <c r="N76" s="37"/>
      <c r="O76" s="44" t="n">
        <f aca="false">COUNT(C76:N76)</f>
        <v>0</v>
      </c>
      <c r="P76" s="45" t="str">
        <f aca="false">IF(O76=0,"",AVERAGE(C76:N76))</f>
        <v/>
      </c>
      <c r="Q76" s="45" t="str">
        <f aca="false">IF(O76=0,"",IF(O76&lt;2,0,STDEV(C76:N76)))</f>
        <v/>
      </c>
      <c r="R76" s="38" t="str">
        <f aca="false">IF(O76=0,"",P76/Settings!$B$8)</f>
        <v/>
      </c>
      <c r="S76" s="38" t="str">
        <f aca="false">IF(O76=0,"",Q76/SQRT(Settings!$B$8))</f>
        <v/>
      </c>
    </row>
    <row r="77" customFormat="false" ht="15" hidden="false" customHeight="false" outlineLevel="0" collapsed="false">
      <c r="A77" s="43" t="str">
        <f aca="false">IF(Calculator!$A77="","",Calculator!$A77)</f>
        <v/>
      </c>
      <c r="B77" s="43" t="str">
        <f aca="false">IF(Calculator!$B77="","",Calculator!$B77)</f>
        <v/>
      </c>
      <c r="C77" s="37"/>
      <c r="D77" s="37"/>
      <c r="E77" s="37"/>
      <c r="F77" s="37"/>
      <c r="G77" s="37"/>
      <c r="H77" s="37"/>
      <c r="I77" s="37"/>
      <c r="J77" s="37"/>
      <c r="K77" s="37"/>
      <c r="L77" s="37"/>
      <c r="M77" s="37"/>
      <c r="N77" s="37"/>
      <c r="O77" s="44" t="n">
        <f aca="false">COUNT(C77:N77)</f>
        <v>0</v>
      </c>
      <c r="P77" s="45" t="str">
        <f aca="false">IF(O77=0,"",AVERAGE(C77:N77))</f>
        <v/>
      </c>
      <c r="Q77" s="45" t="str">
        <f aca="false">IF(O77=0,"",IF(O77&lt;2,0,STDEV(C77:N77)))</f>
        <v/>
      </c>
      <c r="R77" s="38" t="str">
        <f aca="false">IF(O77=0,"",P77/Settings!$B$8)</f>
        <v/>
      </c>
      <c r="S77" s="38" t="str">
        <f aca="false">IF(O77=0,"",Q77/SQRT(Settings!$B$8))</f>
        <v/>
      </c>
    </row>
    <row r="78" customFormat="false" ht="15" hidden="false" customHeight="false" outlineLevel="0" collapsed="false">
      <c r="A78" s="43" t="str">
        <f aca="false">IF(Calculator!$A78="","",Calculator!$A78)</f>
        <v/>
      </c>
      <c r="B78" s="43" t="str">
        <f aca="false">IF(Calculator!$B78="","",Calculator!$B78)</f>
        <v/>
      </c>
      <c r="C78" s="37"/>
      <c r="D78" s="37"/>
      <c r="E78" s="37"/>
      <c r="F78" s="37"/>
      <c r="G78" s="37"/>
      <c r="H78" s="37"/>
      <c r="I78" s="37"/>
      <c r="J78" s="37"/>
      <c r="K78" s="37"/>
      <c r="L78" s="37"/>
      <c r="M78" s="37"/>
      <c r="N78" s="37"/>
      <c r="O78" s="44" t="n">
        <f aca="false">COUNT(C78:N78)</f>
        <v>0</v>
      </c>
      <c r="P78" s="45" t="str">
        <f aca="false">IF(O78=0,"",AVERAGE(C78:N78))</f>
        <v/>
      </c>
      <c r="Q78" s="45" t="str">
        <f aca="false">IF(O78=0,"",IF(O78&lt;2,0,STDEV(C78:N78)))</f>
        <v/>
      </c>
      <c r="R78" s="38" t="str">
        <f aca="false">IF(O78=0,"",P78/Settings!$B$8)</f>
        <v/>
      </c>
      <c r="S78" s="38" t="str">
        <f aca="false">IF(O78=0,"",Q78/SQRT(Settings!$B$8))</f>
        <v/>
      </c>
    </row>
    <row r="79" customFormat="false" ht="15" hidden="false" customHeight="false" outlineLevel="0" collapsed="false">
      <c r="A79" s="43" t="str">
        <f aca="false">IF(Calculator!$A79="","",Calculator!$A79)</f>
        <v/>
      </c>
      <c r="B79" s="43" t="str">
        <f aca="false">IF(Calculator!$B79="","",Calculator!$B79)</f>
        <v/>
      </c>
      <c r="C79" s="37"/>
      <c r="D79" s="37"/>
      <c r="E79" s="37"/>
      <c r="F79" s="37"/>
      <c r="G79" s="37"/>
      <c r="H79" s="37"/>
      <c r="I79" s="37"/>
      <c r="J79" s="37"/>
      <c r="K79" s="37"/>
      <c r="L79" s="37"/>
      <c r="M79" s="37"/>
      <c r="N79" s="37"/>
      <c r="O79" s="44" t="n">
        <f aca="false">COUNT(C79:N79)</f>
        <v>0</v>
      </c>
      <c r="P79" s="45" t="str">
        <f aca="false">IF(O79=0,"",AVERAGE(C79:N79))</f>
        <v/>
      </c>
      <c r="Q79" s="45" t="str">
        <f aca="false">IF(O79=0,"",IF(O79&lt;2,0,STDEV(C79:N79)))</f>
        <v/>
      </c>
      <c r="R79" s="38" t="str">
        <f aca="false">IF(O79=0,"",P79/Settings!$B$8)</f>
        <v/>
      </c>
      <c r="S79" s="38" t="str">
        <f aca="false">IF(O79=0,"",Q79/SQRT(Settings!$B$8))</f>
        <v/>
      </c>
    </row>
    <row r="80" customFormat="false" ht="15" hidden="false" customHeight="false" outlineLevel="0" collapsed="false">
      <c r="A80" s="43" t="str">
        <f aca="false">IF(Calculator!$A80="","",Calculator!$A80)</f>
        <v/>
      </c>
      <c r="B80" s="43" t="str">
        <f aca="false">IF(Calculator!$B80="","",Calculator!$B80)</f>
        <v/>
      </c>
      <c r="C80" s="37"/>
      <c r="D80" s="37"/>
      <c r="E80" s="37"/>
      <c r="F80" s="37"/>
      <c r="G80" s="37"/>
      <c r="H80" s="37"/>
      <c r="I80" s="37"/>
      <c r="J80" s="37"/>
      <c r="K80" s="37"/>
      <c r="L80" s="37"/>
      <c r="M80" s="37"/>
      <c r="N80" s="37"/>
      <c r="O80" s="44" t="n">
        <f aca="false">COUNT(C80:N80)</f>
        <v>0</v>
      </c>
      <c r="P80" s="45" t="str">
        <f aca="false">IF(O80=0,"",AVERAGE(C80:N80))</f>
        <v/>
      </c>
      <c r="Q80" s="45" t="str">
        <f aca="false">IF(O80=0,"",IF(O80&lt;2,0,STDEV(C80:N80)))</f>
        <v/>
      </c>
      <c r="R80" s="38" t="str">
        <f aca="false">IF(O80=0,"",P80/Settings!$B$8)</f>
        <v/>
      </c>
      <c r="S80" s="38" t="str">
        <f aca="false">IF(O80=0,"",Q80/SQRT(Settings!$B$8))</f>
        <v/>
      </c>
    </row>
    <row r="81" customFormat="false" ht="15" hidden="false" customHeight="false" outlineLevel="0" collapsed="false">
      <c r="A81" s="43" t="str">
        <f aca="false">IF(Calculator!$A81="","",Calculator!$A81)</f>
        <v/>
      </c>
      <c r="B81" s="43" t="str">
        <f aca="false">IF(Calculator!$B81="","",Calculator!$B81)</f>
        <v/>
      </c>
      <c r="C81" s="37"/>
      <c r="D81" s="37"/>
      <c r="E81" s="37"/>
      <c r="F81" s="37"/>
      <c r="G81" s="37"/>
      <c r="H81" s="37"/>
      <c r="I81" s="37"/>
      <c r="J81" s="37"/>
      <c r="K81" s="37"/>
      <c r="L81" s="37"/>
      <c r="M81" s="37"/>
      <c r="N81" s="37"/>
      <c r="O81" s="44" t="n">
        <f aca="false">COUNT(C81:N81)</f>
        <v>0</v>
      </c>
      <c r="P81" s="45" t="str">
        <f aca="false">IF(O81=0,"",AVERAGE(C81:N81))</f>
        <v/>
      </c>
      <c r="Q81" s="45" t="str">
        <f aca="false">IF(O81=0,"",IF(O81&lt;2,0,STDEV(C81:N81)))</f>
        <v/>
      </c>
      <c r="R81" s="38" t="str">
        <f aca="false">IF(O81=0,"",P81/Settings!$B$8)</f>
        <v/>
      </c>
      <c r="S81" s="38" t="str">
        <f aca="false">IF(O81=0,"",Q81/SQRT(Settings!$B$8))</f>
        <v/>
      </c>
    </row>
    <row r="82" customFormat="false" ht="15" hidden="false" customHeight="false" outlineLevel="0" collapsed="false">
      <c r="A82" s="43" t="str">
        <f aca="false">IF(Calculator!$A82="","",Calculator!$A82)</f>
        <v/>
      </c>
      <c r="B82" s="43" t="str">
        <f aca="false">IF(Calculator!$B82="","",Calculator!$B82)</f>
        <v/>
      </c>
      <c r="C82" s="37"/>
      <c r="D82" s="37"/>
      <c r="E82" s="37"/>
      <c r="F82" s="37"/>
      <c r="G82" s="37"/>
      <c r="H82" s="37"/>
      <c r="I82" s="37"/>
      <c r="J82" s="37"/>
      <c r="K82" s="37"/>
      <c r="L82" s="37"/>
      <c r="M82" s="37"/>
      <c r="N82" s="37"/>
      <c r="O82" s="44" t="n">
        <f aca="false">COUNT(C82:N82)</f>
        <v>0</v>
      </c>
      <c r="P82" s="45" t="str">
        <f aca="false">IF(O82=0,"",AVERAGE(C82:N82))</f>
        <v/>
      </c>
      <c r="Q82" s="45" t="str">
        <f aca="false">IF(O82=0,"",IF(O82&lt;2,0,STDEV(C82:N82)))</f>
        <v/>
      </c>
      <c r="R82" s="38" t="str">
        <f aca="false">IF(O82=0,"",P82/Settings!$B$8)</f>
        <v/>
      </c>
      <c r="S82" s="38" t="str">
        <f aca="false">IF(O82=0,"",Q82/SQRT(Settings!$B$8))</f>
        <v/>
      </c>
    </row>
    <row r="83" customFormat="false" ht="15" hidden="false" customHeight="false" outlineLevel="0" collapsed="false">
      <c r="A83" s="43" t="str">
        <f aca="false">IF(Calculator!$A83="","",Calculator!$A83)</f>
        <v/>
      </c>
      <c r="B83" s="43" t="str">
        <f aca="false">IF(Calculator!$B83="","",Calculator!$B83)</f>
        <v/>
      </c>
      <c r="C83" s="37"/>
      <c r="D83" s="37"/>
      <c r="E83" s="37"/>
      <c r="F83" s="37"/>
      <c r="G83" s="37"/>
      <c r="H83" s="37"/>
      <c r="I83" s="37"/>
      <c r="J83" s="37"/>
      <c r="K83" s="37"/>
      <c r="L83" s="37"/>
      <c r="M83" s="37"/>
      <c r="N83" s="37"/>
      <c r="O83" s="44" t="n">
        <f aca="false">COUNT(C83:N83)</f>
        <v>0</v>
      </c>
      <c r="P83" s="45" t="str">
        <f aca="false">IF(O83=0,"",AVERAGE(C83:N83))</f>
        <v/>
      </c>
      <c r="Q83" s="45" t="str">
        <f aca="false">IF(O83=0,"",IF(O83&lt;2,0,STDEV(C83:N83)))</f>
        <v/>
      </c>
      <c r="R83" s="38" t="str">
        <f aca="false">IF(O83=0,"",P83/Settings!$B$8)</f>
        <v/>
      </c>
      <c r="S83" s="38" t="str">
        <f aca="false">IF(O83=0,"",Q83/SQRT(Settings!$B$8))</f>
        <v/>
      </c>
    </row>
    <row r="84" customFormat="false" ht="15" hidden="false" customHeight="false" outlineLevel="0" collapsed="false">
      <c r="A84" s="43" t="str">
        <f aca="false">IF(Calculator!$A84="","",Calculator!$A84)</f>
        <v/>
      </c>
      <c r="B84" s="43" t="str">
        <f aca="false">IF(Calculator!$B84="","",Calculator!$B84)</f>
        <v/>
      </c>
      <c r="C84" s="37"/>
      <c r="D84" s="37"/>
      <c r="E84" s="37"/>
      <c r="F84" s="37"/>
      <c r="G84" s="37"/>
      <c r="H84" s="37"/>
      <c r="I84" s="37"/>
      <c r="J84" s="37"/>
      <c r="K84" s="37"/>
      <c r="L84" s="37"/>
      <c r="M84" s="37"/>
      <c r="N84" s="37"/>
      <c r="O84" s="44" t="n">
        <f aca="false">COUNT(C84:N84)</f>
        <v>0</v>
      </c>
      <c r="P84" s="45" t="str">
        <f aca="false">IF(O84=0,"",AVERAGE(C84:N84))</f>
        <v/>
      </c>
      <c r="Q84" s="45" t="str">
        <f aca="false">IF(O84=0,"",IF(O84&lt;2,0,STDEV(C84:N84)))</f>
        <v/>
      </c>
      <c r="R84" s="38" t="str">
        <f aca="false">IF(O84=0,"",P84/Settings!$B$8)</f>
        <v/>
      </c>
      <c r="S84" s="38" t="str">
        <f aca="false">IF(O84=0,"",Q84/SQRT(Settings!$B$8))</f>
        <v/>
      </c>
    </row>
    <row r="85" customFormat="false" ht="15" hidden="false" customHeight="false" outlineLevel="0" collapsed="false">
      <c r="A85" s="43" t="str">
        <f aca="false">IF(Calculator!$A85="","",Calculator!$A85)</f>
        <v/>
      </c>
      <c r="B85" s="43" t="str">
        <f aca="false">IF(Calculator!$B85="","",Calculator!$B85)</f>
        <v/>
      </c>
      <c r="C85" s="37"/>
      <c r="D85" s="37"/>
      <c r="E85" s="37"/>
      <c r="F85" s="37"/>
      <c r="G85" s="37"/>
      <c r="H85" s="37"/>
      <c r="I85" s="37"/>
      <c r="J85" s="37"/>
      <c r="K85" s="37"/>
      <c r="L85" s="37"/>
      <c r="M85" s="37"/>
      <c r="N85" s="37"/>
      <c r="O85" s="44" t="n">
        <f aca="false">COUNT(C85:N85)</f>
        <v>0</v>
      </c>
      <c r="P85" s="45" t="str">
        <f aca="false">IF(O85=0,"",AVERAGE(C85:N85))</f>
        <v/>
      </c>
      <c r="Q85" s="45" t="str">
        <f aca="false">IF(O85=0,"",IF(O85&lt;2,0,STDEV(C85:N85)))</f>
        <v/>
      </c>
      <c r="R85" s="38" t="str">
        <f aca="false">IF(O85=0,"",P85/Settings!$B$8)</f>
        <v/>
      </c>
      <c r="S85" s="38" t="str">
        <f aca="false">IF(O85=0,"",Q85/SQRT(Settings!$B$8))</f>
        <v/>
      </c>
    </row>
    <row r="86" customFormat="false" ht="15" hidden="false" customHeight="false" outlineLevel="0" collapsed="false">
      <c r="A86" s="43" t="str">
        <f aca="false">IF(Calculator!$A86="","",Calculator!$A86)</f>
        <v/>
      </c>
      <c r="B86" s="43" t="str">
        <f aca="false">IF(Calculator!$B86="","",Calculator!$B86)</f>
        <v/>
      </c>
      <c r="C86" s="37"/>
      <c r="D86" s="37"/>
      <c r="E86" s="37"/>
      <c r="F86" s="37"/>
      <c r="G86" s="37"/>
      <c r="H86" s="37"/>
      <c r="I86" s="37"/>
      <c r="J86" s="37"/>
      <c r="K86" s="37"/>
      <c r="L86" s="37"/>
      <c r="M86" s="37"/>
      <c r="N86" s="37"/>
      <c r="O86" s="44" t="n">
        <f aca="false">COUNT(C86:N86)</f>
        <v>0</v>
      </c>
      <c r="P86" s="45" t="str">
        <f aca="false">IF(O86=0,"",AVERAGE(C86:N86))</f>
        <v/>
      </c>
      <c r="Q86" s="45" t="str">
        <f aca="false">IF(O86=0,"",IF(O86&lt;2,0,STDEV(C86:N86)))</f>
        <v/>
      </c>
      <c r="R86" s="38" t="str">
        <f aca="false">IF(O86=0,"",P86/Settings!$B$8)</f>
        <v/>
      </c>
      <c r="S86" s="38" t="str">
        <f aca="false">IF(O86=0,"",Q86/SQRT(Settings!$B$8))</f>
        <v/>
      </c>
    </row>
    <row r="87" customFormat="false" ht="15" hidden="false" customHeight="false" outlineLevel="0" collapsed="false">
      <c r="A87" s="43" t="str">
        <f aca="false">IF(Calculator!$A87="","",Calculator!$A87)</f>
        <v/>
      </c>
      <c r="B87" s="43" t="str">
        <f aca="false">IF(Calculator!$B87="","",Calculator!$B87)</f>
        <v/>
      </c>
      <c r="C87" s="37"/>
      <c r="D87" s="37"/>
      <c r="E87" s="37"/>
      <c r="F87" s="37"/>
      <c r="G87" s="37"/>
      <c r="H87" s="37"/>
      <c r="I87" s="37"/>
      <c r="J87" s="37"/>
      <c r="K87" s="37"/>
      <c r="L87" s="37"/>
      <c r="M87" s="37"/>
      <c r="N87" s="37"/>
      <c r="O87" s="44" t="n">
        <f aca="false">COUNT(C87:N87)</f>
        <v>0</v>
      </c>
      <c r="P87" s="45" t="str">
        <f aca="false">IF(O87=0,"",AVERAGE(C87:N87))</f>
        <v/>
      </c>
      <c r="Q87" s="45" t="str">
        <f aca="false">IF(O87=0,"",IF(O87&lt;2,0,STDEV(C87:N87)))</f>
        <v/>
      </c>
      <c r="R87" s="38" t="str">
        <f aca="false">IF(O87=0,"",P87/Settings!$B$8)</f>
        <v/>
      </c>
      <c r="S87" s="38" t="str">
        <f aca="false">IF(O87=0,"",Q87/SQRT(Settings!$B$8))</f>
        <v/>
      </c>
    </row>
    <row r="88" customFormat="false" ht="15" hidden="false" customHeight="false" outlineLevel="0" collapsed="false">
      <c r="A88" s="43" t="str">
        <f aca="false">IF(Calculator!$A88="","",Calculator!$A88)</f>
        <v/>
      </c>
      <c r="B88" s="43" t="str">
        <f aca="false">IF(Calculator!$B88="","",Calculator!$B88)</f>
        <v/>
      </c>
      <c r="C88" s="37"/>
      <c r="D88" s="37"/>
      <c r="E88" s="37"/>
      <c r="F88" s="37"/>
      <c r="G88" s="37"/>
      <c r="H88" s="37"/>
      <c r="I88" s="37"/>
      <c r="J88" s="37"/>
      <c r="K88" s="37"/>
      <c r="L88" s="37"/>
      <c r="M88" s="37"/>
      <c r="N88" s="37"/>
      <c r="O88" s="44" t="n">
        <f aca="false">COUNT(C88:N88)</f>
        <v>0</v>
      </c>
      <c r="P88" s="45" t="str">
        <f aca="false">IF(O88=0,"",AVERAGE(C88:N88))</f>
        <v/>
      </c>
      <c r="Q88" s="45" t="str">
        <f aca="false">IF(O88=0,"",IF(O88&lt;2,0,STDEV(C88:N88)))</f>
        <v/>
      </c>
      <c r="R88" s="38" t="str">
        <f aca="false">IF(O88=0,"",P88/Settings!$B$8)</f>
        <v/>
      </c>
      <c r="S88" s="38" t="str">
        <f aca="false">IF(O88=0,"",Q88/SQRT(Settings!$B$8))</f>
        <v/>
      </c>
    </row>
    <row r="89" customFormat="false" ht="15" hidden="false" customHeight="false" outlineLevel="0" collapsed="false">
      <c r="A89" s="43" t="str">
        <f aca="false">IF(Calculator!$A89="","",Calculator!$A89)</f>
        <v/>
      </c>
      <c r="B89" s="43" t="str">
        <f aca="false">IF(Calculator!$B89="","",Calculator!$B89)</f>
        <v/>
      </c>
      <c r="C89" s="37"/>
      <c r="D89" s="37"/>
      <c r="E89" s="37"/>
      <c r="F89" s="37"/>
      <c r="G89" s="37"/>
      <c r="H89" s="37"/>
      <c r="I89" s="37"/>
      <c r="J89" s="37"/>
      <c r="K89" s="37"/>
      <c r="L89" s="37"/>
      <c r="M89" s="37"/>
      <c r="N89" s="37"/>
      <c r="O89" s="44" t="n">
        <f aca="false">COUNT(C89:N89)</f>
        <v>0</v>
      </c>
      <c r="P89" s="45" t="str">
        <f aca="false">IF(O89=0,"",AVERAGE(C89:N89))</f>
        <v/>
      </c>
      <c r="Q89" s="45" t="str">
        <f aca="false">IF(O89=0,"",IF(O89&lt;2,0,STDEV(C89:N89)))</f>
        <v/>
      </c>
      <c r="R89" s="38" t="str">
        <f aca="false">IF(O89=0,"",P89/Settings!$B$8)</f>
        <v/>
      </c>
      <c r="S89" s="38" t="str">
        <f aca="false">IF(O89=0,"",Q89/SQRT(Settings!$B$8))</f>
        <v/>
      </c>
    </row>
    <row r="90" customFormat="false" ht="15" hidden="false" customHeight="false" outlineLevel="0" collapsed="false">
      <c r="A90" s="43" t="str">
        <f aca="false">IF(Calculator!$A90="","",Calculator!$A90)</f>
        <v/>
      </c>
      <c r="B90" s="43" t="str">
        <f aca="false">IF(Calculator!$B90="","",Calculator!$B90)</f>
        <v/>
      </c>
      <c r="C90" s="37"/>
      <c r="D90" s="37"/>
      <c r="E90" s="37"/>
      <c r="F90" s="37"/>
      <c r="G90" s="37"/>
      <c r="H90" s="37"/>
      <c r="I90" s="37"/>
      <c r="J90" s="37"/>
      <c r="K90" s="37"/>
      <c r="L90" s="37"/>
      <c r="M90" s="37"/>
      <c r="N90" s="37"/>
      <c r="O90" s="44" t="n">
        <f aca="false">COUNT(C90:N90)</f>
        <v>0</v>
      </c>
      <c r="P90" s="45" t="str">
        <f aca="false">IF(O90=0,"",AVERAGE(C90:N90))</f>
        <v/>
      </c>
      <c r="Q90" s="45" t="str">
        <f aca="false">IF(O90=0,"",IF(O90&lt;2,0,STDEV(C90:N90)))</f>
        <v/>
      </c>
      <c r="R90" s="38" t="str">
        <f aca="false">IF(O90=0,"",P90/Settings!$B$8)</f>
        <v/>
      </c>
      <c r="S90" s="38" t="str">
        <f aca="false">IF(O90=0,"",Q90/SQRT(Settings!$B$8))</f>
        <v/>
      </c>
    </row>
    <row r="91" customFormat="false" ht="15" hidden="false" customHeight="false" outlineLevel="0" collapsed="false">
      <c r="A91" s="43" t="str">
        <f aca="false">IF(Calculator!$A91="","",Calculator!$A91)</f>
        <v/>
      </c>
      <c r="B91" s="43" t="str">
        <f aca="false">IF(Calculator!$B91="","",Calculator!$B91)</f>
        <v/>
      </c>
      <c r="C91" s="37"/>
      <c r="D91" s="37"/>
      <c r="E91" s="37"/>
      <c r="F91" s="37"/>
      <c r="G91" s="37"/>
      <c r="H91" s="37"/>
      <c r="I91" s="37"/>
      <c r="J91" s="37"/>
      <c r="K91" s="37"/>
      <c r="L91" s="37"/>
      <c r="M91" s="37"/>
      <c r="N91" s="37"/>
      <c r="O91" s="44" t="n">
        <f aca="false">COUNT(C91:N91)</f>
        <v>0</v>
      </c>
      <c r="P91" s="45" t="str">
        <f aca="false">IF(O91=0,"",AVERAGE(C91:N91))</f>
        <v/>
      </c>
      <c r="Q91" s="45" t="str">
        <f aca="false">IF(O91=0,"",IF(O91&lt;2,0,STDEV(C91:N91)))</f>
        <v/>
      </c>
      <c r="R91" s="38" t="str">
        <f aca="false">IF(O91=0,"",P91/Settings!$B$8)</f>
        <v/>
      </c>
      <c r="S91" s="38" t="str">
        <f aca="false">IF(O91=0,"",Q91/SQRT(Settings!$B$8))</f>
        <v/>
      </c>
    </row>
    <row r="92" customFormat="false" ht="15" hidden="false" customHeight="false" outlineLevel="0" collapsed="false">
      <c r="A92" s="43" t="str">
        <f aca="false">IF(Calculator!$A92="","",Calculator!$A92)</f>
        <v/>
      </c>
      <c r="B92" s="43" t="str">
        <f aca="false">IF(Calculator!$B92="","",Calculator!$B92)</f>
        <v/>
      </c>
      <c r="C92" s="37"/>
      <c r="D92" s="37"/>
      <c r="E92" s="37"/>
      <c r="F92" s="37"/>
      <c r="G92" s="37"/>
      <c r="H92" s="37"/>
      <c r="I92" s="37"/>
      <c r="J92" s="37"/>
      <c r="K92" s="37"/>
      <c r="L92" s="37"/>
      <c r="M92" s="37"/>
      <c r="N92" s="37"/>
      <c r="O92" s="44" t="n">
        <f aca="false">COUNT(C92:N92)</f>
        <v>0</v>
      </c>
      <c r="P92" s="45" t="str">
        <f aca="false">IF(O92=0,"",AVERAGE(C92:N92))</f>
        <v/>
      </c>
      <c r="Q92" s="45" t="str">
        <f aca="false">IF(O92=0,"",IF(O92&lt;2,0,STDEV(C92:N92)))</f>
        <v/>
      </c>
      <c r="R92" s="38" t="str">
        <f aca="false">IF(O92=0,"",P92/Settings!$B$8)</f>
        <v/>
      </c>
      <c r="S92" s="38" t="str">
        <f aca="false">IF(O92=0,"",Q92/SQRT(Settings!$B$8))</f>
        <v/>
      </c>
    </row>
    <row r="93" customFormat="false" ht="15" hidden="false" customHeight="false" outlineLevel="0" collapsed="false">
      <c r="A93" s="43" t="str">
        <f aca="false">IF(Calculator!$A93="","",Calculator!$A93)</f>
        <v/>
      </c>
      <c r="B93" s="43" t="str">
        <f aca="false">IF(Calculator!$B93="","",Calculator!$B93)</f>
        <v/>
      </c>
      <c r="C93" s="37"/>
      <c r="D93" s="37"/>
      <c r="E93" s="37"/>
      <c r="F93" s="37"/>
      <c r="G93" s="37"/>
      <c r="H93" s="37"/>
      <c r="I93" s="37"/>
      <c r="J93" s="37"/>
      <c r="K93" s="37"/>
      <c r="L93" s="37"/>
      <c r="M93" s="37"/>
      <c r="N93" s="37"/>
      <c r="O93" s="44" t="n">
        <f aca="false">COUNT(C93:N93)</f>
        <v>0</v>
      </c>
      <c r="P93" s="45" t="str">
        <f aca="false">IF(O93=0,"",AVERAGE(C93:N93))</f>
        <v/>
      </c>
      <c r="Q93" s="45" t="str">
        <f aca="false">IF(O93=0,"",IF(O93&lt;2,0,STDEV(C93:N93)))</f>
        <v/>
      </c>
      <c r="R93" s="38" t="str">
        <f aca="false">IF(O93=0,"",P93/Settings!$B$8)</f>
        <v/>
      </c>
      <c r="S93" s="38" t="str">
        <f aca="false">IF(O93=0,"",Q93/SQRT(Settings!$B$8))</f>
        <v/>
      </c>
    </row>
    <row r="94" customFormat="false" ht="15" hidden="false" customHeight="false" outlineLevel="0" collapsed="false">
      <c r="A94" s="43" t="str">
        <f aca="false">IF(Calculator!$A94="","",Calculator!$A94)</f>
        <v/>
      </c>
      <c r="B94" s="43" t="str">
        <f aca="false">IF(Calculator!$B94="","",Calculator!$B94)</f>
        <v/>
      </c>
      <c r="C94" s="37"/>
      <c r="D94" s="37"/>
      <c r="E94" s="37"/>
      <c r="F94" s="37"/>
      <c r="G94" s="37"/>
      <c r="H94" s="37"/>
      <c r="I94" s="37"/>
      <c r="J94" s="37"/>
      <c r="K94" s="37"/>
      <c r="L94" s="37"/>
      <c r="M94" s="37"/>
      <c r="N94" s="37"/>
      <c r="O94" s="44" t="n">
        <f aca="false">COUNT(C94:N94)</f>
        <v>0</v>
      </c>
      <c r="P94" s="45" t="str">
        <f aca="false">IF(O94=0,"",AVERAGE(C94:N94))</f>
        <v/>
      </c>
      <c r="Q94" s="45" t="str">
        <f aca="false">IF(O94=0,"",IF(O94&lt;2,0,STDEV(C94:N94)))</f>
        <v/>
      </c>
      <c r="R94" s="38" t="str">
        <f aca="false">IF(O94=0,"",P94/Settings!$B$8)</f>
        <v/>
      </c>
      <c r="S94" s="38" t="str">
        <f aca="false">IF(O94=0,"",Q94/SQRT(Settings!$B$8))</f>
        <v/>
      </c>
    </row>
    <row r="95" customFormat="false" ht="15" hidden="false" customHeight="false" outlineLevel="0" collapsed="false">
      <c r="A95" s="43" t="str">
        <f aca="false">IF(Calculator!$A95="","",Calculator!$A95)</f>
        <v/>
      </c>
      <c r="B95" s="43" t="str">
        <f aca="false">IF(Calculator!$B95="","",Calculator!$B95)</f>
        <v/>
      </c>
      <c r="C95" s="37"/>
      <c r="D95" s="37"/>
      <c r="E95" s="37"/>
      <c r="F95" s="37"/>
      <c r="G95" s="37"/>
      <c r="H95" s="37"/>
      <c r="I95" s="37"/>
      <c r="J95" s="37"/>
      <c r="K95" s="37"/>
      <c r="L95" s="37"/>
      <c r="M95" s="37"/>
      <c r="N95" s="37"/>
      <c r="O95" s="44" t="n">
        <f aca="false">COUNT(C95:N95)</f>
        <v>0</v>
      </c>
      <c r="P95" s="45" t="str">
        <f aca="false">IF(O95=0,"",AVERAGE(C95:N95))</f>
        <v/>
      </c>
      <c r="Q95" s="45" t="str">
        <f aca="false">IF(O95=0,"",IF(O95&lt;2,0,STDEV(C95:N95)))</f>
        <v/>
      </c>
      <c r="R95" s="38" t="str">
        <f aca="false">IF(O95=0,"",P95/Settings!$B$8)</f>
        <v/>
      </c>
      <c r="S95" s="38" t="str">
        <f aca="false">IF(O95=0,"",Q95/SQRT(Settings!$B$8))</f>
        <v/>
      </c>
    </row>
    <row r="96" customFormat="false" ht="15" hidden="false" customHeight="false" outlineLevel="0" collapsed="false">
      <c r="A96" s="43" t="str">
        <f aca="false">IF(Calculator!$A96="","",Calculator!$A96)</f>
        <v/>
      </c>
      <c r="B96" s="43" t="str">
        <f aca="false">IF(Calculator!$B96="","",Calculator!$B96)</f>
        <v/>
      </c>
      <c r="C96" s="37"/>
      <c r="D96" s="37"/>
      <c r="E96" s="37"/>
      <c r="F96" s="37"/>
      <c r="G96" s="37"/>
      <c r="H96" s="37"/>
      <c r="I96" s="37"/>
      <c r="J96" s="37"/>
      <c r="K96" s="37"/>
      <c r="L96" s="37"/>
      <c r="M96" s="37"/>
      <c r="N96" s="37"/>
      <c r="O96" s="44" t="n">
        <f aca="false">COUNT(C96:N96)</f>
        <v>0</v>
      </c>
      <c r="P96" s="45" t="str">
        <f aca="false">IF(O96=0,"",AVERAGE(C96:N96))</f>
        <v/>
      </c>
      <c r="Q96" s="45" t="str">
        <f aca="false">IF(O96=0,"",IF(O96&lt;2,0,STDEV(C96:N96)))</f>
        <v/>
      </c>
      <c r="R96" s="38" t="str">
        <f aca="false">IF(O96=0,"",P96/Settings!$B$8)</f>
        <v/>
      </c>
      <c r="S96" s="38" t="str">
        <f aca="false">IF(O96=0,"",Q96/SQRT(Settings!$B$8))</f>
        <v/>
      </c>
    </row>
    <row r="97" customFormat="false" ht="15" hidden="false" customHeight="false" outlineLevel="0" collapsed="false">
      <c r="A97" s="43" t="str">
        <f aca="false">IF(Calculator!$A97="","",Calculator!$A97)</f>
        <v/>
      </c>
      <c r="B97" s="43" t="str">
        <f aca="false">IF(Calculator!$B97="","",Calculator!$B97)</f>
        <v/>
      </c>
      <c r="C97" s="37"/>
      <c r="D97" s="37"/>
      <c r="E97" s="37"/>
      <c r="F97" s="37"/>
      <c r="G97" s="37"/>
      <c r="H97" s="37"/>
      <c r="I97" s="37"/>
      <c r="J97" s="37"/>
      <c r="K97" s="37"/>
      <c r="L97" s="37"/>
      <c r="M97" s="37"/>
      <c r="N97" s="37"/>
      <c r="O97" s="44" t="n">
        <f aca="false">COUNT(C97:N97)</f>
        <v>0</v>
      </c>
      <c r="P97" s="45" t="str">
        <f aca="false">IF(O97=0,"",AVERAGE(C97:N97))</f>
        <v/>
      </c>
      <c r="Q97" s="45" t="str">
        <f aca="false">IF(O97=0,"",IF(O97&lt;2,0,STDEV(C97:N97)))</f>
        <v/>
      </c>
      <c r="R97" s="38" t="str">
        <f aca="false">IF(O97=0,"",P97/Settings!$B$8)</f>
        <v/>
      </c>
      <c r="S97" s="38" t="str">
        <f aca="false">IF(O97=0,"",Q97/SQRT(Settings!$B$8))</f>
        <v/>
      </c>
    </row>
    <row r="98" customFormat="false" ht="15" hidden="false" customHeight="false" outlineLevel="0" collapsed="false">
      <c r="A98" s="43" t="str">
        <f aca="false">IF(Calculator!$A98="","",Calculator!$A98)</f>
        <v/>
      </c>
      <c r="B98" s="43" t="str">
        <f aca="false">IF(Calculator!$B98="","",Calculator!$B98)</f>
        <v/>
      </c>
      <c r="C98" s="37"/>
      <c r="D98" s="37"/>
      <c r="E98" s="37"/>
      <c r="F98" s="37"/>
      <c r="G98" s="37"/>
      <c r="H98" s="37"/>
      <c r="I98" s="37"/>
      <c r="J98" s="37"/>
      <c r="K98" s="37"/>
      <c r="L98" s="37"/>
      <c r="M98" s="37"/>
      <c r="N98" s="37"/>
      <c r="O98" s="44" t="n">
        <f aca="false">COUNT(C98:N98)</f>
        <v>0</v>
      </c>
      <c r="P98" s="45" t="str">
        <f aca="false">IF(O98=0,"",AVERAGE(C98:N98))</f>
        <v/>
      </c>
      <c r="Q98" s="45" t="str">
        <f aca="false">IF(O98=0,"",IF(O98&lt;2,0,STDEV(C98:N98)))</f>
        <v/>
      </c>
      <c r="R98" s="38" t="str">
        <f aca="false">IF(O98=0,"",P98/Settings!$B$8)</f>
        <v/>
      </c>
      <c r="S98" s="38" t="str">
        <f aca="false">IF(O98=0,"",Q98/SQRT(Settings!$B$8))</f>
        <v/>
      </c>
    </row>
    <row r="99" customFormat="false" ht="15" hidden="false" customHeight="false" outlineLevel="0" collapsed="false">
      <c r="A99" s="43" t="str">
        <f aca="false">IF(Calculator!$A99="","",Calculator!$A99)</f>
        <v/>
      </c>
      <c r="B99" s="43" t="str">
        <f aca="false">IF(Calculator!$B99="","",Calculator!$B99)</f>
        <v/>
      </c>
      <c r="C99" s="37"/>
      <c r="D99" s="37"/>
      <c r="E99" s="37"/>
      <c r="F99" s="37"/>
      <c r="G99" s="37"/>
      <c r="H99" s="37"/>
      <c r="I99" s="37"/>
      <c r="J99" s="37"/>
      <c r="K99" s="37"/>
      <c r="L99" s="37"/>
      <c r="M99" s="37"/>
      <c r="N99" s="37"/>
      <c r="O99" s="44" t="n">
        <f aca="false">COUNT(C99:N99)</f>
        <v>0</v>
      </c>
      <c r="P99" s="45" t="str">
        <f aca="false">IF(O99=0,"",AVERAGE(C99:N99))</f>
        <v/>
      </c>
      <c r="Q99" s="45" t="str">
        <f aca="false">IF(O99=0,"",IF(O99&lt;2,0,STDEV(C99:N99)))</f>
        <v/>
      </c>
      <c r="R99" s="38" t="str">
        <f aca="false">IF(O99=0,"",P99/Settings!$B$8)</f>
        <v/>
      </c>
      <c r="S99" s="38" t="str">
        <f aca="false">IF(O99=0,"",Q99/SQRT(Settings!$B$8))</f>
        <v/>
      </c>
    </row>
    <row r="100" customFormat="false" ht="15" hidden="false" customHeight="false" outlineLevel="0" collapsed="false">
      <c r="A100" s="43" t="str">
        <f aca="false">IF(Calculator!$A100="","",Calculator!$A100)</f>
        <v/>
      </c>
      <c r="B100" s="43" t="str">
        <f aca="false">IF(Calculator!$B100="","",Calculator!$B100)</f>
        <v/>
      </c>
      <c r="C100" s="37"/>
      <c r="D100" s="37"/>
      <c r="E100" s="37"/>
      <c r="F100" s="37"/>
      <c r="G100" s="37"/>
      <c r="H100" s="37"/>
      <c r="I100" s="37"/>
      <c r="J100" s="37"/>
      <c r="K100" s="37"/>
      <c r="L100" s="37"/>
      <c r="M100" s="37"/>
      <c r="N100" s="37"/>
      <c r="O100" s="44" t="n">
        <f aca="false">COUNT(C100:N100)</f>
        <v>0</v>
      </c>
      <c r="P100" s="45" t="str">
        <f aca="false">IF(O100=0,"",AVERAGE(C100:N100))</f>
        <v/>
      </c>
      <c r="Q100" s="45" t="str">
        <f aca="false">IF(O100=0,"",IF(O100&lt;2,0,STDEV(C100:N100)))</f>
        <v/>
      </c>
      <c r="R100" s="38" t="str">
        <f aca="false">IF(O100=0,"",P100/Settings!$B$8)</f>
        <v/>
      </c>
      <c r="S100" s="38" t="str">
        <f aca="false">IF(O100=0,"",Q100/SQRT(Settings!$B$8))</f>
        <v/>
      </c>
    </row>
    <row r="101" customFormat="false" ht="15" hidden="false" customHeight="false" outlineLevel="0" collapsed="false">
      <c r="A101" s="43" t="str">
        <f aca="false">IF(Calculator!$A101="","",Calculator!$A101)</f>
        <v/>
      </c>
      <c r="B101" s="43" t="str">
        <f aca="false">IF(Calculator!$B101="","",Calculator!$B101)</f>
        <v/>
      </c>
      <c r="C101" s="37"/>
      <c r="D101" s="37"/>
      <c r="E101" s="37"/>
      <c r="F101" s="37"/>
      <c r="G101" s="37"/>
      <c r="H101" s="37"/>
      <c r="I101" s="37"/>
      <c r="J101" s="37"/>
      <c r="K101" s="37"/>
      <c r="L101" s="37"/>
      <c r="M101" s="37"/>
      <c r="N101" s="37"/>
      <c r="O101" s="44" t="n">
        <f aca="false">COUNT(C101:N101)</f>
        <v>0</v>
      </c>
      <c r="P101" s="45" t="str">
        <f aca="false">IF(O101=0,"",AVERAGE(C101:N101))</f>
        <v/>
      </c>
      <c r="Q101" s="45" t="str">
        <f aca="false">IF(O101=0,"",IF(O101&lt;2,0,STDEV(C101:N101)))</f>
        <v/>
      </c>
      <c r="R101" s="38" t="str">
        <f aca="false">IF(O101=0,"",P101/Settings!$B$8)</f>
        <v/>
      </c>
      <c r="S101" s="38" t="str">
        <f aca="false">IF(O101=0,"",Q101/SQRT(Settings!$B$8))</f>
        <v/>
      </c>
    </row>
    <row r="102" customFormat="false" ht="15" hidden="false" customHeight="false" outlineLevel="0" collapsed="false">
      <c r="A102" s="43" t="str">
        <f aca="false">IF(Calculator!$A102="","",Calculator!$A102)</f>
        <v/>
      </c>
      <c r="B102" s="43" t="str">
        <f aca="false">IF(Calculator!$B102="","",Calculator!$B102)</f>
        <v/>
      </c>
      <c r="C102" s="37"/>
      <c r="D102" s="37"/>
      <c r="E102" s="37"/>
      <c r="F102" s="37"/>
      <c r="G102" s="37"/>
      <c r="H102" s="37"/>
      <c r="I102" s="37"/>
      <c r="J102" s="37"/>
      <c r="K102" s="37"/>
      <c r="L102" s="37"/>
      <c r="M102" s="37"/>
      <c r="N102" s="37"/>
      <c r="O102" s="44" t="n">
        <f aca="false">COUNT(C102:N102)</f>
        <v>0</v>
      </c>
      <c r="P102" s="45" t="str">
        <f aca="false">IF(O102=0,"",AVERAGE(C102:N102))</f>
        <v/>
      </c>
      <c r="Q102" s="45" t="str">
        <f aca="false">IF(O102=0,"",IF(O102&lt;2,0,STDEV(C102:N102)))</f>
        <v/>
      </c>
      <c r="R102" s="38" t="str">
        <f aca="false">IF(O102=0,"",P102/Settings!$B$8)</f>
        <v/>
      </c>
      <c r="S102" s="38" t="str">
        <f aca="false">IF(O102=0,"",Q102/SQRT(Settings!$B$8))</f>
        <v/>
      </c>
    </row>
    <row r="103" customFormat="false" ht="15" hidden="false" customHeight="false" outlineLevel="0" collapsed="false">
      <c r="A103" s="43" t="str">
        <f aca="false">IF(Calculator!$A103="","",Calculator!$A103)</f>
        <v/>
      </c>
      <c r="B103" s="43" t="str">
        <f aca="false">IF(Calculator!$B103="","",Calculator!$B103)</f>
        <v/>
      </c>
      <c r="C103" s="37"/>
      <c r="D103" s="37"/>
      <c r="E103" s="37"/>
      <c r="F103" s="37"/>
      <c r="G103" s="37"/>
      <c r="H103" s="37"/>
      <c r="I103" s="37"/>
      <c r="J103" s="37"/>
      <c r="K103" s="37"/>
      <c r="L103" s="37"/>
      <c r="M103" s="37"/>
      <c r="N103" s="37"/>
      <c r="O103" s="44" t="n">
        <f aca="false">COUNT(C103:N103)</f>
        <v>0</v>
      </c>
      <c r="P103" s="45" t="str">
        <f aca="false">IF(O103=0,"",AVERAGE(C103:N103))</f>
        <v/>
      </c>
      <c r="Q103" s="45" t="str">
        <f aca="false">IF(O103=0,"",IF(O103&lt;2,0,STDEV(C103:N103)))</f>
        <v/>
      </c>
      <c r="R103" s="38" t="str">
        <f aca="false">IF(O103=0,"",P103/Settings!$B$8)</f>
        <v/>
      </c>
      <c r="S103" s="38" t="str">
        <f aca="false">IF(O103=0,"",Q103/SQRT(Settings!$B$8))</f>
        <v/>
      </c>
    </row>
    <row r="104" customFormat="false" ht="15" hidden="false" customHeight="false" outlineLevel="0" collapsed="false">
      <c r="A104" s="43" t="str">
        <f aca="false">IF(Calculator!$A104="","",Calculator!$A104)</f>
        <v/>
      </c>
      <c r="B104" s="43" t="str">
        <f aca="false">IF(Calculator!$B104="","",Calculator!$B104)</f>
        <v/>
      </c>
      <c r="C104" s="37"/>
      <c r="D104" s="37"/>
      <c r="E104" s="37"/>
      <c r="F104" s="37"/>
      <c r="G104" s="37"/>
      <c r="H104" s="37"/>
      <c r="I104" s="37"/>
      <c r="J104" s="37"/>
      <c r="K104" s="37"/>
      <c r="L104" s="37"/>
      <c r="M104" s="37"/>
      <c r="N104" s="37"/>
      <c r="O104" s="44" t="n">
        <f aca="false">COUNT(C104:N104)</f>
        <v>0</v>
      </c>
      <c r="P104" s="45" t="str">
        <f aca="false">IF(O104=0,"",AVERAGE(C104:N104))</f>
        <v/>
      </c>
      <c r="Q104" s="45" t="str">
        <f aca="false">IF(O104=0,"",IF(O104&lt;2,0,STDEV(C104:N104)))</f>
        <v/>
      </c>
      <c r="R104" s="38" t="str">
        <f aca="false">IF(O104=0,"",P104/Settings!$B$8)</f>
        <v/>
      </c>
      <c r="S104" s="38" t="str">
        <f aca="false">IF(O104=0,"",Q104/SQRT(Settings!$B$8))</f>
        <v/>
      </c>
    </row>
    <row r="105" customFormat="false" ht="15" hidden="false" customHeight="false" outlineLevel="0" collapsed="false">
      <c r="A105" s="43" t="str">
        <f aca="false">IF(Calculator!$A105="","",Calculator!$A105)</f>
        <v/>
      </c>
      <c r="B105" s="43" t="str">
        <f aca="false">IF(Calculator!$B105="","",Calculator!$B105)</f>
        <v/>
      </c>
      <c r="C105" s="37"/>
      <c r="D105" s="37"/>
      <c r="E105" s="37"/>
      <c r="F105" s="37"/>
      <c r="G105" s="37"/>
      <c r="H105" s="37"/>
      <c r="I105" s="37"/>
      <c r="J105" s="37"/>
      <c r="K105" s="37"/>
      <c r="L105" s="37"/>
      <c r="M105" s="37"/>
      <c r="N105" s="37"/>
      <c r="O105" s="44" t="n">
        <f aca="false">COUNT(C105:N105)</f>
        <v>0</v>
      </c>
      <c r="P105" s="45" t="str">
        <f aca="false">IF(O105=0,"",AVERAGE(C105:N105))</f>
        <v/>
      </c>
      <c r="Q105" s="45" t="str">
        <f aca="false">IF(O105=0,"",IF(O105&lt;2,0,STDEV(C105:N105)))</f>
        <v/>
      </c>
      <c r="R105" s="38" t="str">
        <f aca="false">IF(O105=0,"",P105/Settings!$B$8)</f>
        <v/>
      </c>
      <c r="S105" s="38" t="str">
        <f aca="false">IF(O105=0,"",Q105/SQRT(Settings!$B$8))</f>
        <v/>
      </c>
    </row>
    <row r="106" customFormat="false" ht="15" hidden="false" customHeight="false" outlineLevel="0" collapsed="false">
      <c r="A106" s="43" t="str">
        <f aca="false">IF(Calculator!$A106="","",Calculator!$A106)</f>
        <v/>
      </c>
      <c r="B106" s="43" t="str">
        <f aca="false">IF(Calculator!$B106="","",Calculator!$B106)</f>
        <v/>
      </c>
      <c r="C106" s="37"/>
      <c r="D106" s="37"/>
      <c r="E106" s="37"/>
      <c r="F106" s="37"/>
      <c r="G106" s="37"/>
      <c r="H106" s="37"/>
      <c r="I106" s="37"/>
      <c r="J106" s="37"/>
      <c r="K106" s="37"/>
      <c r="L106" s="37"/>
      <c r="M106" s="37"/>
      <c r="N106" s="37"/>
      <c r="O106" s="44" t="n">
        <f aca="false">COUNT(C106:N106)</f>
        <v>0</v>
      </c>
      <c r="P106" s="45" t="str">
        <f aca="false">IF(O106=0,"",AVERAGE(C106:N106))</f>
        <v/>
      </c>
      <c r="Q106" s="45" t="str">
        <f aca="false">IF(O106=0,"",IF(O106&lt;2,0,STDEV(C106:N106)))</f>
        <v/>
      </c>
      <c r="R106" s="38" t="str">
        <f aca="false">IF(O106=0,"",P106/Settings!$B$8)</f>
        <v/>
      </c>
      <c r="S106" s="38" t="str">
        <f aca="false">IF(O106=0,"",Q106/SQRT(Settings!$B$8))</f>
        <v/>
      </c>
    </row>
    <row r="107" customFormat="false" ht="15" hidden="false" customHeight="false" outlineLevel="0" collapsed="false">
      <c r="A107" s="43" t="str">
        <f aca="false">IF(Calculator!$A107="","",Calculator!$A107)</f>
        <v/>
      </c>
      <c r="B107" s="43" t="str">
        <f aca="false">IF(Calculator!$B107="","",Calculator!$B107)</f>
        <v/>
      </c>
      <c r="C107" s="37"/>
      <c r="D107" s="37"/>
      <c r="E107" s="37"/>
      <c r="F107" s="37"/>
      <c r="G107" s="37"/>
      <c r="H107" s="37"/>
      <c r="I107" s="37"/>
      <c r="J107" s="37"/>
      <c r="K107" s="37"/>
      <c r="L107" s="37"/>
      <c r="M107" s="37"/>
      <c r="N107" s="37"/>
      <c r="O107" s="44" t="n">
        <f aca="false">COUNT(C107:N107)</f>
        <v>0</v>
      </c>
      <c r="P107" s="45" t="str">
        <f aca="false">IF(O107=0,"",AVERAGE(C107:N107))</f>
        <v/>
      </c>
      <c r="Q107" s="45" t="str">
        <f aca="false">IF(O107=0,"",IF(O107&lt;2,0,STDEV(C107:N107)))</f>
        <v/>
      </c>
      <c r="R107" s="38" t="str">
        <f aca="false">IF(O107=0,"",P107/Settings!$B$8)</f>
        <v/>
      </c>
      <c r="S107" s="38" t="str">
        <f aca="false">IF(O107=0,"",Q107/SQRT(Settings!$B$8))</f>
        <v/>
      </c>
    </row>
    <row r="108" customFormat="false" ht="15" hidden="false" customHeight="false" outlineLevel="0" collapsed="false">
      <c r="A108" s="43" t="str">
        <f aca="false">IF(Calculator!$A108="","",Calculator!$A108)</f>
        <v/>
      </c>
      <c r="B108" s="43" t="str">
        <f aca="false">IF(Calculator!$B108="","",Calculator!$B108)</f>
        <v/>
      </c>
      <c r="C108" s="37"/>
      <c r="D108" s="37"/>
      <c r="E108" s="37"/>
      <c r="F108" s="37"/>
      <c r="G108" s="37"/>
      <c r="H108" s="37"/>
      <c r="I108" s="37"/>
      <c r="J108" s="37"/>
      <c r="K108" s="37"/>
      <c r="L108" s="37"/>
      <c r="M108" s="37"/>
      <c r="N108" s="37"/>
      <c r="O108" s="44" t="n">
        <f aca="false">COUNT(C108:N108)</f>
        <v>0</v>
      </c>
      <c r="P108" s="45" t="str">
        <f aca="false">IF(O108=0,"",AVERAGE(C108:N108))</f>
        <v/>
      </c>
      <c r="Q108" s="45" t="str">
        <f aca="false">IF(O108=0,"",IF(O108&lt;2,0,STDEV(C108:N108)))</f>
        <v/>
      </c>
      <c r="R108" s="38" t="str">
        <f aca="false">IF(O108=0,"",P108/Settings!$B$8)</f>
        <v/>
      </c>
      <c r="S108" s="38" t="str">
        <f aca="false">IF(O108=0,"",Q108/SQRT(Settings!$B$8))</f>
        <v/>
      </c>
    </row>
    <row r="109" customFormat="false" ht="15" hidden="false" customHeight="false" outlineLevel="0" collapsed="false">
      <c r="A109" s="43" t="str">
        <f aca="false">IF(Calculator!$A109="","",Calculator!$A109)</f>
        <v/>
      </c>
      <c r="B109" s="43" t="str">
        <f aca="false">IF(Calculator!$B109="","",Calculator!$B109)</f>
        <v/>
      </c>
      <c r="C109" s="37"/>
      <c r="D109" s="37"/>
      <c r="E109" s="37"/>
      <c r="F109" s="37"/>
      <c r="G109" s="37"/>
      <c r="H109" s="37"/>
      <c r="I109" s="37"/>
      <c r="J109" s="37"/>
      <c r="K109" s="37"/>
      <c r="L109" s="37"/>
      <c r="M109" s="37"/>
      <c r="N109" s="37"/>
      <c r="O109" s="44" t="n">
        <f aca="false">COUNT(C109:N109)</f>
        <v>0</v>
      </c>
      <c r="P109" s="45" t="str">
        <f aca="false">IF(O109=0,"",AVERAGE(C109:N109))</f>
        <v/>
      </c>
      <c r="Q109" s="45" t="str">
        <f aca="false">IF(O109=0,"",IF(O109&lt;2,0,STDEV(C109:N109)))</f>
        <v/>
      </c>
      <c r="R109" s="38" t="str">
        <f aca="false">IF(O109=0,"",P109/Settings!$B$8)</f>
        <v/>
      </c>
      <c r="S109" s="38" t="str">
        <f aca="false">IF(O109=0,"",Q109/SQRT(Settings!$B$8))</f>
        <v/>
      </c>
    </row>
    <row r="110" customFormat="false" ht="15" hidden="false" customHeight="false" outlineLevel="0" collapsed="false">
      <c r="A110" s="43" t="str">
        <f aca="false">IF(Calculator!$A110="","",Calculator!$A110)</f>
        <v/>
      </c>
      <c r="B110" s="43" t="str">
        <f aca="false">IF(Calculator!$B110="","",Calculator!$B110)</f>
        <v/>
      </c>
      <c r="C110" s="37"/>
      <c r="D110" s="37"/>
      <c r="E110" s="37"/>
      <c r="F110" s="37"/>
      <c r="G110" s="37"/>
      <c r="H110" s="37"/>
      <c r="I110" s="37"/>
      <c r="J110" s="37"/>
      <c r="K110" s="37"/>
      <c r="L110" s="37"/>
      <c r="M110" s="37"/>
      <c r="N110" s="37"/>
      <c r="O110" s="44" t="n">
        <f aca="false">COUNT(C110:N110)</f>
        <v>0</v>
      </c>
      <c r="P110" s="45" t="str">
        <f aca="false">IF(O110=0,"",AVERAGE(C110:N110))</f>
        <v/>
      </c>
      <c r="Q110" s="45" t="str">
        <f aca="false">IF(O110=0,"",IF(O110&lt;2,0,STDEV(C110:N110)))</f>
        <v/>
      </c>
      <c r="R110" s="38" t="str">
        <f aca="false">IF(O110=0,"",P110/Settings!$B$8)</f>
        <v/>
      </c>
      <c r="S110" s="38" t="str">
        <f aca="false">IF(O110=0,"",Q110/SQRT(Settings!$B$8))</f>
        <v/>
      </c>
    </row>
    <row r="111" customFormat="false" ht="15" hidden="false" customHeight="false" outlineLevel="0" collapsed="false">
      <c r="A111" s="43" t="str">
        <f aca="false">IF(Calculator!$A111="","",Calculator!$A111)</f>
        <v/>
      </c>
      <c r="B111" s="43" t="str">
        <f aca="false">IF(Calculator!$B111="","",Calculator!$B111)</f>
        <v/>
      </c>
      <c r="C111" s="37"/>
      <c r="D111" s="37"/>
      <c r="E111" s="37"/>
      <c r="F111" s="37"/>
      <c r="G111" s="37"/>
      <c r="H111" s="37"/>
      <c r="I111" s="37"/>
      <c r="J111" s="37"/>
      <c r="K111" s="37"/>
      <c r="L111" s="37"/>
      <c r="M111" s="37"/>
      <c r="N111" s="37"/>
      <c r="O111" s="44" t="n">
        <f aca="false">COUNT(C111:N111)</f>
        <v>0</v>
      </c>
      <c r="P111" s="45" t="str">
        <f aca="false">IF(O111=0,"",AVERAGE(C111:N111))</f>
        <v/>
      </c>
      <c r="Q111" s="45" t="str">
        <f aca="false">IF(O111=0,"",IF(O111&lt;2,0,STDEV(C111:N111)))</f>
        <v/>
      </c>
      <c r="R111" s="38" t="str">
        <f aca="false">IF(O111=0,"",P111/Settings!$B$8)</f>
        <v/>
      </c>
      <c r="S111" s="38" t="str">
        <f aca="false">IF(O111=0,"",Q111/SQRT(Settings!$B$8))</f>
        <v/>
      </c>
    </row>
    <row r="112" customFormat="false" ht="15" hidden="false" customHeight="false" outlineLevel="0" collapsed="false">
      <c r="A112" s="43" t="str">
        <f aca="false">IF(Calculator!$A112="","",Calculator!$A112)</f>
        <v/>
      </c>
      <c r="B112" s="43" t="str">
        <f aca="false">IF(Calculator!$B112="","",Calculator!$B112)</f>
        <v/>
      </c>
      <c r="C112" s="37"/>
      <c r="D112" s="37"/>
      <c r="E112" s="37"/>
      <c r="F112" s="37"/>
      <c r="G112" s="37"/>
      <c r="H112" s="37"/>
      <c r="I112" s="37"/>
      <c r="J112" s="37"/>
      <c r="K112" s="37"/>
      <c r="L112" s="37"/>
      <c r="M112" s="37"/>
      <c r="N112" s="37"/>
      <c r="O112" s="44" t="n">
        <f aca="false">COUNT(C112:N112)</f>
        <v>0</v>
      </c>
      <c r="P112" s="45" t="str">
        <f aca="false">IF(O112=0,"",AVERAGE(C112:N112))</f>
        <v/>
      </c>
      <c r="Q112" s="45" t="str">
        <f aca="false">IF(O112=0,"",IF(O112&lt;2,0,STDEV(C112:N112)))</f>
        <v/>
      </c>
      <c r="R112" s="38" t="str">
        <f aca="false">IF(O112=0,"",P112/Settings!$B$8)</f>
        <v/>
      </c>
      <c r="S112" s="38" t="str">
        <f aca="false">IF(O112=0,"",Q112/SQRT(Settings!$B$8))</f>
        <v/>
      </c>
    </row>
    <row r="113" customFormat="false" ht="15" hidden="false" customHeight="false" outlineLevel="0" collapsed="false">
      <c r="A113" s="43" t="str">
        <f aca="false">IF(Calculator!$A113="","",Calculator!$A113)</f>
        <v/>
      </c>
      <c r="B113" s="43" t="str">
        <f aca="false">IF(Calculator!$B113="","",Calculator!$B113)</f>
        <v/>
      </c>
      <c r="C113" s="37"/>
      <c r="D113" s="37"/>
      <c r="E113" s="37"/>
      <c r="F113" s="37"/>
      <c r="G113" s="37"/>
      <c r="H113" s="37"/>
      <c r="I113" s="37"/>
      <c r="J113" s="37"/>
      <c r="K113" s="37"/>
      <c r="L113" s="37"/>
      <c r="M113" s="37"/>
      <c r="N113" s="37"/>
      <c r="O113" s="44" t="n">
        <f aca="false">COUNT(C113:N113)</f>
        <v>0</v>
      </c>
      <c r="P113" s="45" t="str">
        <f aca="false">IF(O113=0,"",AVERAGE(C113:N113))</f>
        <v/>
      </c>
      <c r="Q113" s="45" t="str">
        <f aca="false">IF(O113=0,"",IF(O113&lt;2,0,STDEV(C113:N113)))</f>
        <v/>
      </c>
      <c r="R113" s="38" t="str">
        <f aca="false">IF(O113=0,"",P113/Settings!$B$8)</f>
        <v/>
      </c>
      <c r="S113" s="38" t="str">
        <f aca="false">IF(O113=0,"",Q113/SQRT(Settings!$B$8))</f>
        <v/>
      </c>
    </row>
    <row r="114" customFormat="false" ht="15" hidden="false" customHeight="false" outlineLevel="0" collapsed="false">
      <c r="A114" s="43" t="str">
        <f aca="false">IF(Calculator!$A114="","",Calculator!$A114)</f>
        <v/>
      </c>
      <c r="B114" s="43" t="str">
        <f aca="false">IF(Calculator!$B114="","",Calculator!$B114)</f>
        <v/>
      </c>
      <c r="C114" s="37"/>
      <c r="D114" s="37"/>
      <c r="E114" s="37"/>
      <c r="F114" s="37"/>
      <c r="G114" s="37"/>
      <c r="H114" s="37"/>
      <c r="I114" s="37"/>
      <c r="J114" s="37"/>
      <c r="K114" s="37"/>
      <c r="L114" s="37"/>
      <c r="M114" s="37"/>
      <c r="N114" s="37"/>
      <c r="O114" s="44" t="n">
        <f aca="false">COUNT(C114:N114)</f>
        <v>0</v>
      </c>
      <c r="P114" s="45" t="str">
        <f aca="false">IF(O114=0,"",AVERAGE(C114:N114))</f>
        <v/>
      </c>
      <c r="Q114" s="45" t="str">
        <f aca="false">IF(O114=0,"",IF(O114&lt;2,0,STDEV(C114:N114)))</f>
        <v/>
      </c>
      <c r="R114" s="38" t="str">
        <f aca="false">IF(O114=0,"",P114/Settings!$B$8)</f>
        <v/>
      </c>
      <c r="S114" s="38" t="str">
        <f aca="false">IF(O114=0,"",Q114/SQRT(Settings!$B$8))</f>
        <v/>
      </c>
    </row>
    <row r="115" customFormat="false" ht="15" hidden="false" customHeight="false" outlineLevel="0" collapsed="false">
      <c r="A115" s="43" t="str">
        <f aca="false">IF(Calculator!$A115="","",Calculator!$A115)</f>
        <v/>
      </c>
      <c r="B115" s="43" t="str">
        <f aca="false">IF(Calculator!$B115="","",Calculator!$B115)</f>
        <v/>
      </c>
      <c r="C115" s="37"/>
      <c r="D115" s="37"/>
      <c r="E115" s="37"/>
      <c r="F115" s="37"/>
      <c r="G115" s="37"/>
      <c r="H115" s="37"/>
      <c r="I115" s="37"/>
      <c r="J115" s="37"/>
      <c r="K115" s="37"/>
      <c r="L115" s="37"/>
      <c r="M115" s="37"/>
      <c r="N115" s="37"/>
      <c r="O115" s="44" t="n">
        <f aca="false">COUNT(C115:N115)</f>
        <v>0</v>
      </c>
      <c r="P115" s="45" t="str">
        <f aca="false">IF(O115=0,"",AVERAGE(C115:N115))</f>
        <v/>
      </c>
      <c r="Q115" s="45" t="str">
        <f aca="false">IF(O115=0,"",IF(O115&lt;2,0,STDEV(C115:N115)))</f>
        <v/>
      </c>
      <c r="R115" s="38" t="str">
        <f aca="false">IF(O115=0,"",P115/Settings!$B$8)</f>
        <v/>
      </c>
      <c r="S115" s="38" t="str">
        <f aca="false">IF(O115=0,"",Q115/SQRT(Settings!$B$8))</f>
        <v/>
      </c>
    </row>
    <row r="116" customFormat="false" ht="15" hidden="false" customHeight="false" outlineLevel="0" collapsed="false">
      <c r="A116" s="43" t="str">
        <f aca="false">IF(Calculator!$A116="","",Calculator!$A116)</f>
        <v/>
      </c>
      <c r="B116" s="43" t="str">
        <f aca="false">IF(Calculator!$B116="","",Calculator!$B116)</f>
        <v/>
      </c>
      <c r="C116" s="37"/>
      <c r="D116" s="37"/>
      <c r="E116" s="37"/>
      <c r="F116" s="37"/>
      <c r="G116" s="37"/>
      <c r="H116" s="37"/>
      <c r="I116" s="37"/>
      <c r="J116" s="37"/>
      <c r="K116" s="37"/>
      <c r="L116" s="37"/>
      <c r="M116" s="37"/>
      <c r="N116" s="37"/>
      <c r="O116" s="44" t="n">
        <f aca="false">COUNT(C116:N116)</f>
        <v>0</v>
      </c>
      <c r="P116" s="45" t="str">
        <f aca="false">IF(O116=0,"",AVERAGE(C116:N116))</f>
        <v/>
      </c>
      <c r="Q116" s="45" t="str">
        <f aca="false">IF(O116=0,"",IF(O116&lt;2,0,STDEV(C116:N116)))</f>
        <v/>
      </c>
      <c r="R116" s="38" t="str">
        <f aca="false">IF(O116=0,"",P116/Settings!$B$8)</f>
        <v/>
      </c>
      <c r="S116" s="38" t="str">
        <f aca="false">IF(O116=0,"",Q116/SQRT(Settings!$B$8))</f>
        <v/>
      </c>
    </row>
    <row r="117" customFormat="false" ht="15" hidden="false" customHeight="false" outlineLevel="0" collapsed="false">
      <c r="A117" s="43" t="str">
        <f aca="false">IF(Calculator!$A117="","",Calculator!$A117)</f>
        <v/>
      </c>
      <c r="B117" s="43" t="str">
        <f aca="false">IF(Calculator!$B117="","",Calculator!$B117)</f>
        <v/>
      </c>
      <c r="C117" s="37"/>
      <c r="D117" s="37"/>
      <c r="E117" s="37"/>
      <c r="F117" s="37"/>
      <c r="G117" s="37"/>
      <c r="H117" s="37"/>
      <c r="I117" s="37"/>
      <c r="J117" s="37"/>
      <c r="K117" s="37"/>
      <c r="L117" s="37"/>
      <c r="M117" s="37"/>
      <c r="N117" s="37"/>
      <c r="O117" s="44" t="n">
        <f aca="false">COUNT(C117:N117)</f>
        <v>0</v>
      </c>
      <c r="P117" s="45" t="str">
        <f aca="false">IF(O117=0,"",AVERAGE(C117:N117))</f>
        <v/>
      </c>
      <c r="Q117" s="45" t="str">
        <f aca="false">IF(O117=0,"",IF(O117&lt;2,0,STDEV(C117:N117)))</f>
        <v/>
      </c>
      <c r="R117" s="38" t="str">
        <f aca="false">IF(O117=0,"",P117/Settings!$B$8)</f>
        <v/>
      </c>
      <c r="S117" s="38" t="str">
        <f aca="false">IF(O117=0,"",Q117/SQRT(Settings!$B$8))</f>
        <v/>
      </c>
    </row>
    <row r="118" customFormat="false" ht="15" hidden="false" customHeight="false" outlineLevel="0" collapsed="false">
      <c r="A118" s="43" t="str">
        <f aca="false">IF(Calculator!$A118="","",Calculator!$A118)</f>
        <v/>
      </c>
      <c r="B118" s="43" t="str">
        <f aca="false">IF(Calculator!$B118="","",Calculator!$B118)</f>
        <v/>
      </c>
      <c r="C118" s="37"/>
      <c r="D118" s="37"/>
      <c r="E118" s="37"/>
      <c r="F118" s="37"/>
      <c r="G118" s="37"/>
      <c r="H118" s="37"/>
      <c r="I118" s="37"/>
      <c r="J118" s="37"/>
      <c r="K118" s="37"/>
      <c r="L118" s="37"/>
      <c r="M118" s="37"/>
      <c r="N118" s="37"/>
      <c r="O118" s="44" t="n">
        <f aca="false">COUNT(C118:N118)</f>
        <v>0</v>
      </c>
      <c r="P118" s="45" t="str">
        <f aca="false">IF(O118=0,"",AVERAGE(C118:N118))</f>
        <v/>
      </c>
      <c r="Q118" s="45" t="str">
        <f aca="false">IF(O118=0,"",IF(O118&lt;2,0,STDEV(C118:N118)))</f>
        <v/>
      </c>
      <c r="R118" s="38" t="str">
        <f aca="false">IF(O118=0,"",P118/Settings!$B$8)</f>
        <v/>
      </c>
      <c r="S118" s="38" t="str">
        <f aca="false">IF(O118=0,"",Q118/SQRT(Settings!$B$8))</f>
        <v/>
      </c>
    </row>
    <row r="119" customFormat="false" ht="15" hidden="false" customHeight="false" outlineLevel="0" collapsed="false">
      <c r="A119" s="43" t="str">
        <f aca="false">IF(Calculator!$A119="","",Calculator!$A119)</f>
        <v/>
      </c>
      <c r="B119" s="43" t="str">
        <f aca="false">IF(Calculator!$B119="","",Calculator!$B119)</f>
        <v/>
      </c>
      <c r="C119" s="37"/>
      <c r="D119" s="37"/>
      <c r="E119" s="37"/>
      <c r="F119" s="37"/>
      <c r="G119" s="37"/>
      <c r="H119" s="37"/>
      <c r="I119" s="37"/>
      <c r="J119" s="37"/>
      <c r="K119" s="37"/>
      <c r="L119" s="37"/>
      <c r="M119" s="37"/>
      <c r="N119" s="37"/>
      <c r="O119" s="44" t="n">
        <f aca="false">COUNT(C119:N119)</f>
        <v>0</v>
      </c>
      <c r="P119" s="45" t="str">
        <f aca="false">IF(O119=0,"",AVERAGE(C119:N119))</f>
        <v/>
      </c>
      <c r="Q119" s="45" t="str">
        <f aca="false">IF(O119=0,"",IF(O119&lt;2,0,STDEV(C119:N119)))</f>
        <v/>
      </c>
      <c r="R119" s="38" t="str">
        <f aca="false">IF(O119=0,"",P119/Settings!$B$8)</f>
        <v/>
      </c>
      <c r="S119" s="38" t="str">
        <f aca="false">IF(O119=0,"",Q119/SQRT(Settings!$B$8))</f>
        <v/>
      </c>
    </row>
    <row r="120" customFormat="false" ht="15" hidden="false" customHeight="false" outlineLevel="0" collapsed="false">
      <c r="A120" s="43" t="str">
        <f aca="false">IF(Calculator!$A120="","",Calculator!$A120)</f>
        <v/>
      </c>
      <c r="B120" s="43" t="str">
        <f aca="false">IF(Calculator!$B120="","",Calculator!$B120)</f>
        <v/>
      </c>
      <c r="C120" s="37"/>
      <c r="D120" s="37"/>
      <c r="E120" s="37"/>
      <c r="F120" s="37"/>
      <c r="G120" s="37"/>
      <c r="H120" s="37"/>
      <c r="I120" s="37"/>
      <c r="J120" s="37"/>
      <c r="K120" s="37"/>
      <c r="L120" s="37"/>
      <c r="M120" s="37"/>
      <c r="N120" s="37"/>
      <c r="O120" s="44" t="n">
        <f aca="false">COUNT(C120:N120)</f>
        <v>0</v>
      </c>
      <c r="P120" s="45" t="str">
        <f aca="false">IF(O120=0,"",AVERAGE(C120:N120))</f>
        <v/>
      </c>
      <c r="Q120" s="45" t="str">
        <f aca="false">IF(O120=0,"",IF(O120&lt;2,0,STDEV(C120:N120)))</f>
        <v/>
      </c>
      <c r="R120" s="38" t="str">
        <f aca="false">IF(O120=0,"",P120/Settings!$B$8)</f>
        <v/>
      </c>
      <c r="S120" s="38" t="str">
        <f aca="false">IF(O120=0,"",Q120/SQRT(Settings!$B$8))</f>
        <v/>
      </c>
    </row>
    <row r="121" customFormat="false" ht="15" hidden="false" customHeight="false" outlineLevel="0" collapsed="false">
      <c r="A121" s="43" t="str">
        <f aca="false">IF(Calculator!$A121="","",Calculator!$A121)</f>
        <v/>
      </c>
      <c r="B121" s="43" t="str">
        <f aca="false">IF(Calculator!$B121="","",Calculator!$B121)</f>
        <v/>
      </c>
      <c r="C121" s="37"/>
      <c r="D121" s="37"/>
      <c r="E121" s="37"/>
      <c r="F121" s="37"/>
      <c r="G121" s="37"/>
      <c r="H121" s="37"/>
      <c r="I121" s="37"/>
      <c r="J121" s="37"/>
      <c r="K121" s="37"/>
      <c r="L121" s="37"/>
      <c r="M121" s="37"/>
      <c r="N121" s="37"/>
      <c r="O121" s="44" t="n">
        <f aca="false">COUNT(C121:N121)</f>
        <v>0</v>
      </c>
      <c r="P121" s="45" t="str">
        <f aca="false">IF(O121=0,"",AVERAGE(C121:N121))</f>
        <v/>
      </c>
      <c r="Q121" s="45" t="str">
        <f aca="false">IF(O121=0,"",IF(O121&lt;2,0,STDEV(C121:N121)))</f>
        <v/>
      </c>
      <c r="R121" s="38" t="str">
        <f aca="false">IF(O121=0,"",P121/Settings!$B$8)</f>
        <v/>
      </c>
      <c r="S121" s="38" t="str">
        <f aca="false">IF(O121=0,"",Q121/SQRT(Settings!$B$8))</f>
        <v/>
      </c>
    </row>
    <row r="122" customFormat="false" ht="15" hidden="false" customHeight="false" outlineLevel="0" collapsed="false">
      <c r="A122" s="43" t="str">
        <f aca="false">IF(Calculator!$A122="","",Calculator!$A122)</f>
        <v/>
      </c>
      <c r="B122" s="43" t="str">
        <f aca="false">IF(Calculator!$B122="","",Calculator!$B122)</f>
        <v/>
      </c>
      <c r="C122" s="37"/>
      <c r="D122" s="37"/>
      <c r="E122" s="37"/>
      <c r="F122" s="37"/>
      <c r="G122" s="37"/>
      <c r="H122" s="37"/>
      <c r="I122" s="37"/>
      <c r="J122" s="37"/>
      <c r="K122" s="37"/>
      <c r="L122" s="37"/>
      <c r="M122" s="37"/>
      <c r="N122" s="37"/>
      <c r="O122" s="44" t="n">
        <f aca="false">COUNT(C122:N122)</f>
        <v>0</v>
      </c>
      <c r="P122" s="45" t="str">
        <f aca="false">IF(O122=0,"",AVERAGE(C122:N122))</f>
        <v/>
      </c>
      <c r="Q122" s="45" t="str">
        <f aca="false">IF(O122=0,"",IF(O122&lt;2,0,STDEV(C122:N122)))</f>
        <v/>
      </c>
      <c r="R122" s="38" t="str">
        <f aca="false">IF(O122=0,"",P122/Settings!$B$8)</f>
        <v/>
      </c>
      <c r="S122" s="38" t="str">
        <f aca="false">IF(O122=0,"",Q122/SQRT(Settings!$B$8))</f>
        <v/>
      </c>
    </row>
    <row r="123" customFormat="false" ht="15" hidden="false" customHeight="false" outlineLevel="0" collapsed="false">
      <c r="A123" s="43" t="str">
        <f aca="false">IF(Calculator!$A123="","",Calculator!$A123)</f>
        <v/>
      </c>
      <c r="B123" s="43" t="str">
        <f aca="false">IF(Calculator!$B123="","",Calculator!$B123)</f>
        <v/>
      </c>
      <c r="C123" s="37"/>
      <c r="D123" s="37"/>
      <c r="E123" s="37"/>
      <c r="F123" s="37"/>
      <c r="G123" s="37"/>
      <c r="H123" s="37"/>
      <c r="I123" s="37"/>
      <c r="J123" s="37"/>
      <c r="K123" s="37"/>
      <c r="L123" s="37"/>
      <c r="M123" s="37"/>
      <c r="N123" s="37"/>
      <c r="O123" s="44" t="n">
        <f aca="false">COUNT(C123:N123)</f>
        <v>0</v>
      </c>
      <c r="P123" s="45" t="str">
        <f aca="false">IF(O123=0,"",AVERAGE(C123:N123))</f>
        <v/>
      </c>
      <c r="Q123" s="45" t="str">
        <f aca="false">IF(O123=0,"",IF(O123&lt;2,0,STDEV(C123:N123)))</f>
        <v/>
      </c>
      <c r="R123" s="38" t="str">
        <f aca="false">IF(O123=0,"",P123/Settings!$B$8)</f>
        <v/>
      </c>
      <c r="S123" s="38" t="str">
        <f aca="false">IF(O123=0,"",Q123/SQRT(Settings!$B$8))</f>
        <v/>
      </c>
    </row>
    <row r="124" customFormat="false" ht="15" hidden="false" customHeight="false" outlineLevel="0" collapsed="false">
      <c r="A124" s="43" t="str">
        <f aca="false">IF(Calculator!$A124="","",Calculator!$A124)</f>
        <v/>
      </c>
      <c r="B124" s="43" t="str">
        <f aca="false">IF(Calculator!$B124="","",Calculator!$B124)</f>
        <v/>
      </c>
      <c r="C124" s="37"/>
      <c r="D124" s="37"/>
      <c r="E124" s="37"/>
      <c r="F124" s="37"/>
      <c r="G124" s="37"/>
      <c r="H124" s="37"/>
      <c r="I124" s="37"/>
      <c r="J124" s="37"/>
      <c r="K124" s="37"/>
      <c r="L124" s="37"/>
      <c r="M124" s="37"/>
      <c r="N124" s="37"/>
      <c r="O124" s="44" t="n">
        <f aca="false">COUNT(C124:N124)</f>
        <v>0</v>
      </c>
      <c r="P124" s="45" t="str">
        <f aca="false">IF(O124=0,"",AVERAGE(C124:N124))</f>
        <v/>
      </c>
      <c r="Q124" s="45" t="str">
        <f aca="false">IF(O124=0,"",IF(O124&lt;2,0,STDEV(C124:N124)))</f>
        <v/>
      </c>
      <c r="R124" s="38" t="str">
        <f aca="false">IF(O124=0,"",P124/Settings!$B$8)</f>
        <v/>
      </c>
      <c r="S124" s="38" t="str">
        <f aca="false">IF(O124=0,"",Q124/SQRT(Settings!$B$8))</f>
        <v/>
      </c>
    </row>
    <row r="125" customFormat="false" ht="15" hidden="false" customHeight="false" outlineLevel="0" collapsed="false">
      <c r="A125" s="43" t="str">
        <f aca="false">IF(Calculator!$A125="","",Calculator!$A125)</f>
        <v/>
      </c>
      <c r="B125" s="43" t="str">
        <f aca="false">IF(Calculator!$B125="","",Calculator!$B125)</f>
        <v/>
      </c>
      <c r="C125" s="37"/>
      <c r="D125" s="37"/>
      <c r="E125" s="37"/>
      <c r="F125" s="37"/>
      <c r="G125" s="37"/>
      <c r="H125" s="37"/>
      <c r="I125" s="37"/>
      <c r="J125" s="37"/>
      <c r="K125" s="37"/>
      <c r="L125" s="37"/>
      <c r="M125" s="37"/>
      <c r="N125" s="37"/>
      <c r="O125" s="44" t="n">
        <f aca="false">COUNT(C125:N125)</f>
        <v>0</v>
      </c>
      <c r="P125" s="45" t="str">
        <f aca="false">IF(O125=0,"",AVERAGE(C125:N125))</f>
        <v/>
      </c>
      <c r="Q125" s="45" t="str">
        <f aca="false">IF(O125=0,"",IF(O125&lt;2,0,STDEV(C125:N125)))</f>
        <v/>
      </c>
      <c r="R125" s="38" t="str">
        <f aca="false">IF(O125=0,"",P125/Settings!$B$8)</f>
        <v/>
      </c>
      <c r="S125" s="38" t="str">
        <f aca="false">IF(O125=0,"",Q125/SQRT(Settings!$B$8))</f>
        <v/>
      </c>
    </row>
    <row r="126" customFormat="false" ht="15" hidden="false" customHeight="false" outlineLevel="0" collapsed="false">
      <c r="A126" s="43" t="str">
        <f aca="false">IF(Calculator!$A126="","",Calculator!$A126)</f>
        <v/>
      </c>
      <c r="B126" s="43" t="str">
        <f aca="false">IF(Calculator!$B126="","",Calculator!$B126)</f>
        <v/>
      </c>
      <c r="C126" s="37"/>
      <c r="D126" s="37"/>
      <c r="E126" s="37"/>
      <c r="F126" s="37"/>
      <c r="G126" s="37"/>
      <c r="H126" s="37"/>
      <c r="I126" s="37"/>
      <c r="J126" s="37"/>
      <c r="K126" s="37"/>
      <c r="L126" s="37"/>
      <c r="M126" s="37"/>
      <c r="N126" s="37"/>
      <c r="O126" s="44" t="n">
        <f aca="false">COUNT(C126:N126)</f>
        <v>0</v>
      </c>
      <c r="P126" s="45" t="str">
        <f aca="false">IF(O126=0,"",AVERAGE(C126:N126))</f>
        <v/>
      </c>
      <c r="Q126" s="45" t="str">
        <f aca="false">IF(O126=0,"",IF(O126&lt;2,0,STDEV(C126:N126)))</f>
        <v/>
      </c>
      <c r="R126" s="38" t="str">
        <f aca="false">IF(O126=0,"",P126/Settings!$B$8)</f>
        <v/>
      </c>
      <c r="S126" s="38" t="str">
        <f aca="false">IF(O126=0,"",Q126/SQRT(Settings!$B$8))</f>
        <v/>
      </c>
    </row>
    <row r="127" customFormat="false" ht="15" hidden="false" customHeight="false" outlineLevel="0" collapsed="false">
      <c r="A127" s="43" t="str">
        <f aca="false">IF(Calculator!$A127="","",Calculator!$A127)</f>
        <v/>
      </c>
      <c r="B127" s="43" t="str">
        <f aca="false">IF(Calculator!$B127="","",Calculator!$B127)</f>
        <v/>
      </c>
      <c r="C127" s="37"/>
      <c r="D127" s="37"/>
      <c r="E127" s="37"/>
      <c r="F127" s="37"/>
      <c r="G127" s="37"/>
      <c r="H127" s="37"/>
      <c r="I127" s="37"/>
      <c r="J127" s="37"/>
      <c r="K127" s="37"/>
      <c r="L127" s="37"/>
      <c r="M127" s="37"/>
      <c r="N127" s="37"/>
      <c r="O127" s="44" t="n">
        <f aca="false">COUNT(C127:N127)</f>
        <v>0</v>
      </c>
      <c r="P127" s="45" t="str">
        <f aca="false">IF(O127=0,"",AVERAGE(C127:N127))</f>
        <v/>
      </c>
      <c r="Q127" s="45" t="str">
        <f aca="false">IF(O127=0,"",IF(O127&lt;2,0,STDEV(C127:N127)))</f>
        <v/>
      </c>
      <c r="R127" s="38" t="str">
        <f aca="false">IF(O127=0,"",P127/Settings!$B$8)</f>
        <v/>
      </c>
      <c r="S127" s="38" t="str">
        <f aca="false">IF(O127=0,"",Q127/SQRT(Settings!$B$8))</f>
        <v/>
      </c>
    </row>
    <row r="128" customFormat="false" ht="15" hidden="false" customHeight="false" outlineLevel="0" collapsed="false">
      <c r="A128" s="43" t="str">
        <f aca="false">IF(Calculator!$A128="","",Calculator!$A128)</f>
        <v/>
      </c>
      <c r="B128" s="43" t="str">
        <f aca="false">IF(Calculator!$B128="","",Calculator!$B128)</f>
        <v/>
      </c>
      <c r="C128" s="37"/>
      <c r="D128" s="37"/>
      <c r="E128" s="37"/>
      <c r="F128" s="37"/>
      <c r="G128" s="37"/>
      <c r="H128" s="37"/>
      <c r="I128" s="37"/>
      <c r="J128" s="37"/>
      <c r="K128" s="37"/>
      <c r="L128" s="37"/>
      <c r="M128" s="37"/>
      <c r="N128" s="37"/>
      <c r="O128" s="44" t="n">
        <f aca="false">COUNT(C128:N128)</f>
        <v>0</v>
      </c>
      <c r="P128" s="45" t="str">
        <f aca="false">IF(O128=0,"",AVERAGE(C128:N128))</f>
        <v/>
      </c>
      <c r="Q128" s="45" t="str">
        <f aca="false">IF(O128=0,"",IF(O128&lt;2,0,STDEV(C128:N128)))</f>
        <v/>
      </c>
      <c r="R128" s="38" t="str">
        <f aca="false">IF(O128=0,"",P128/Settings!$B$8)</f>
        <v/>
      </c>
      <c r="S128" s="38" t="str">
        <f aca="false">IF(O128=0,"",Q128/SQRT(Settings!$B$8))</f>
        <v/>
      </c>
    </row>
    <row r="129" customFormat="false" ht="15" hidden="false" customHeight="false" outlineLevel="0" collapsed="false">
      <c r="A129" s="43" t="str">
        <f aca="false">IF(Calculator!$A129="","",Calculator!$A129)</f>
        <v/>
      </c>
      <c r="B129" s="43" t="str">
        <f aca="false">IF(Calculator!$B129="","",Calculator!$B129)</f>
        <v/>
      </c>
      <c r="C129" s="37"/>
      <c r="D129" s="37"/>
      <c r="E129" s="37"/>
      <c r="F129" s="37"/>
      <c r="G129" s="37"/>
      <c r="H129" s="37"/>
      <c r="I129" s="37"/>
      <c r="J129" s="37"/>
      <c r="K129" s="37"/>
      <c r="L129" s="37"/>
      <c r="M129" s="37"/>
      <c r="N129" s="37"/>
      <c r="O129" s="44" t="n">
        <f aca="false">COUNT(C129:N129)</f>
        <v>0</v>
      </c>
      <c r="P129" s="45" t="str">
        <f aca="false">IF(O129=0,"",AVERAGE(C129:N129))</f>
        <v/>
      </c>
      <c r="Q129" s="45" t="str">
        <f aca="false">IF(O129=0,"",IF(O129&lt;2,0,STDEV(C129:N129)))</f>
        <v/>
      </c>
      <c r="R129" s="38" t="str">
        <f aca="false">IF(O129=0,"",P129/Settings!$B$8)</f>
        <v/>
      </c>
      <c r="S129" s="38" t="str">
        <f aca="false">IF(O129=0,"",Q129/SQRT(Settings!$B$8))</f>
        <v/>
      </c>
    </row>
    <row r="130" customFormat="false" ht="15" hidden="false" customHeight="false" outlineLevel="0" collapsed="false">
      <c r="A130" s="43" t="str">
        <f aca="false">IF(Calculator!$A130="","",Calculator!$A130)</f>
        <v/>
      </c>
      <c r="B130" s="43" t="str">
        <f aca="false">IF(Calculator!$B130="","",Calculator!$B130)</f>
        <v/>
      </c>
      <c r="C130" s="37"/>
      <c r="D130" s="37"/>
      <c r="E130" s="37"/>
      <c r="F130" s="37"/>
      <c r="G130" s="37"/>
      <c r="H130" s="37"/>
      <c r="I130" s="37"/>
      <c r="J130" s="37"/>
      <c r="K130" s="37"/>
      <c r="L130" s="37"/>
      <c r="M130" s="37"/>
      <c r="N130" s="37"/>
      <c r="O130" s="44" t="n">
        <f aca="false">COUNT(C130:N130)</f>
        <v>0</v>
      </c>
      <c r="P130" s="45" t="str">
        <f aca="false">IF(O130=0,"",AVERAGE(C130:N130))</f>
        <v/>
      </c>
      <c r="Q130" s="45" t="str">
        <f aca="false">IF(O130=0,"",IF(O130&lt;2,0,STDEV(C130:N130)))</f>
        <v/>
      </c>
      <c r="R130" s="38" t="str">
        <f aca="false">IF(O130=0,"",P130/Settings!$B$8)</f>
        <v/>
      </c>
      <c r="S130" s="38" t="str">
        <f aca="false">IF(O130=0,"",Q130/SQRT(Settings!$B$8))</f>
        <v/>
      </c>
    </row>
    <row r="131" customFormat="false" ht="15" hidden="false" customHeight="false" outlineLevel="0" collapsed="false">
      <c r="A131" s="43" t="str">
        <f aca="false">IF(Calculator!$A131="","",Calculator!$A131)</f>
        <v/>
      </c>
      <c r="B131" s="43" t="str">
        <f aca="false">IF(Calculator!$B131="","",Calculator!$B131)</f>
        <v/>
      </c>
      <c r="C131" s="37"/>
      <c r="D131" s="37"/>
      <c r="E131" s="37"/>
      <c r="F131" s="37"/>
      <c r="G131" s="37"/>
      <c r="H131" s="37"/>
      <c r="I131" s="37"/>
      <c r="J131" s="37"/>
      <c r="K131" s="37"/>
      <c r="L131" s="37"/>
      <c r="M131" s="37"/>
      <c r="N131" s="37"/>
      <c r="O131" s="44" t="n">
        <f aca="false">COUNT(C131:N131)</f>
        <v>0</v>
      </c>
      <c r="P131" s="45" t="str">
        <f aca="false">IF(O131=0,"",AVERAGE(C131:N131))</f>
        <v/>
      </c>
      <c r="Q131" s="45" t="str">
        <f aca="false">IF(O131=0,"",IF(O131&lt;2,0,STDEV(C131:N131)))</f>
        <v/>
      </c>
      <c r="R131" s="38" t="str">
        <f aca="false">IF(O131=0,"",P131/Settings!$B$8)</f>
        <v/>
      </c>
      <c r="S131" s="38" t="str">
        <f aca="false">IF(O131=0,"",Q131/SQRT(Settings!$B$8))</f>
        <v/>
      </c>
    </row>
    <row r="132" customFormat="false" ht="15" hidden="false" customHeight="false" outlineLevel="0" collapsed="false">
      <c r="A132" s="43" t="str">
        <f aca="false">IF(Calculator!$A132="","",Calculator!$A132)</f>
        <v/>
      </c>
      <c r="B132" s="43" t="str">
        <f aca="false">IF(Calculator!$B132="","",Calculator!$B132)</f>
        <v/>
      </c>
      <c r="C132" s="37"/>
      <c r="D132" s="37"/>
      <c r="E132" s="37"/>
      <c r="F132" s="37"/>
      <c r="G132" s="37"/>
      <c r="H132" s="37"/>
      <c r="I132" s="37"/>
      <c r="J132" s="37"/>
      <c r="K132" s="37"/>
      <c r="L132" s="37"/>
      <c r="M132" s="37"/>
      <c r="N132" s="37"/>
      <c r="O132" s="44" t="n">
        <f aca="false">COUNT(C132:N132)</f>
        <v>0</v>
      </c>
      <c r="P132" s="45" t="str">
        <f aca="false">IF(O132=0,"",AVERAGE(C132:N132))</f>
        <v/>
      </c>
      <c r="Q132" s="45" t="str">
        <f aca="false">IF(O132=0,"",IF(O132&lt;2,0,STDEV(C132:N132)))</f>
        <v/>
      </c>
      <c r="R132" s="38" t="str">
        <f aca="false">IF(O132=0,"",P132/Settings!$B$8)</f>
        <v/>
      </c>
      <c r="S132" s="38" t="str">
        <f aca="false">IF(O132=0,"",Q132/SQRT(Settings!$B$8))</f>
        <v/>
      </c>
    </row>
    <row r="133" customFormat="false" ht="15" hidden="false" customHeight="false" outlineLevel="0" collapsed="false">
      <c r="A133" s="43" t="str">
        <f aca="false">IF(Calculator!$A133="","",Calculator!$A133)</f>
        <v/>
      </c>
      <c r="B133" s="43" t="str">
        <f aca="false">IF(Calculator!$B133="","",Calculator!$B133)</f>
        <v/>
      </c>
      <c r="C133" s="37"/>
      <c r="D133" s="37"/>
      <c r="E133" s="37"/>
      <c r="F133" s="37"/>
      <c r="G133" s="37"/>
      <c r="H133" s="37"/>
      <c r="I133" s="37"/>
      <c r="J133" s="37"/>
      <c r="K133" s="37"/>
      <c r="L133" s="37"/>
      <c r="M133" s="37"/>
      <c r="N133" s="37"/>
      <c r="O133" s="44" t="n">
        <f aca="false">COUNT(C133:N133)</f>
        <v>0</v>
      </c>
      <c r="P133" s="45" t="str">
        <f aca="false">IF(O133=0,"",AVERAGE(C133:N133))</f>
        <v/>
      </c>
      <c r="Q133" s="45" t="str">
        <f aca="false">IF(O133=0,"",IF(O133&lt;2,0,STDEV(C133:N133)))</f>
        <v/>
      </c>
      <c r="R133" s="38" t="str">
        <f aca="false">IF(O133=0,"",P133/Settings!$B$8)</f>
        <v/>
      </c>
      <c r="S133" s="38" t="str">
        <f aca="false">IF(O133=0,"",Q133/SQRT(Settings!$B$8))</f>
        <v/>
      </c>
    </row>
    <row r="134" customFormat="false" ht="15" hidden="false" customHeight="false" outlineLevel="0" collapsed="false">
      <c r="A134" s="43" t="str">
        <f aca="false">IF(Calculator!$A134="","",Calculator!$A134)</f>
        <v/>
      </c>
      <c r="B134" s="43" t="str">
        <f aca="false">IF(Calculator!$B134="","",Calculator!$B134)</f>
        <v/>
      </c>
      <c r="C134" s="37"/>
      <c r="D134" s="37"/>
      <c r="E134" s="37"/>
      <c r="F134" s="37"/>
      <c r="G134" s="37"/>
      <c r="H134" s="37"/>
      <c r="I134" s="37"/>
      <c r="J134" s="37"/>
      <c r="K134" s="37"/>
      <c r="L134" s="37"/>
      <c r="M134" s="37"/>
      <c r="N134" s="37"/>
      <c r="O134" s="44" t="n">
        <f aca="false">COUNT(C134:N134)</f>
        <v>0</v>
      </c>
      <c r="P134" s="45" t="str">
        <f aca="false">IF(O134=0,"",AVERAGE(C134:N134))</f>
        <v/>
      </c>
      <c r="Q134" s="45" t="str">
        <f aca="false">IF(O134=0,"",IF(O134&lt;2,0,STDEV(C134:N134)))</f>
        <v/>
      </c>
      <c r="R134" s="38" t="str">
        <f aca="false">IF(O134=0,"",P134/Settings!$B$8)</f>
        <v/>
      </c>
      <c r="S134" s="38" t="str">
        <f aca="false">IF(O134=0,"",Q134/SQRT(Settings!$B$8))</f>
        <v/>
      </c>
    </row>
    <row r="135" customFormat="false" ht="15" hidden="false" customHeight="false" outlineLevel="0" collapsed="false">
      <c r="A135" s="43" t="str">
        <f aca="false">IF(Calculator!$A135="","",Calculator!$A135)</f>
        <v/>
      </c>
      <c r="B135" s="43" t="str">
        <f aca="false">IF(Calculator!$B135="","",Calculator!$B135)</f>
        <v/>
      </c>
      <c r="C135" s="37"/>
      <c r="D135" s="37"/>
      <c r="E135" s="37"/>
      <c r="F135" s="37"/>
      <c r="G135" s="37"/>
      <c r="H135" s="37"/>
      <c r="I135" s="37"/>
      <c r="J135" s="37"/>
      <c r="K135" s="37"/>
      <c r="L135" s="37"/>
      <c r="M135" s="37"/>
      <c r="N135" s="37"/>
      <c r="O135" s="44" t="n">
        <f aca="false">COUNT(C135:N135)</f>
        <v>0</v>
      </c>
      <c r="P135" s="45" t="str">
        <f aca="false">IF(O135=0,"",AVERAGE(C135:N135))</f>
        <v/>
      </c>
      <c r="Q135" s="45" t="str">
        <f aca="false">IF(O135=0,"",IF(O135&lt;2,0,STDEV(C135:N135)))</f>
        <v/>
      </c>
      <c r="R135" s="38" t="str">
        <f aca="false">IF(O135=0,"",P135/Settings!$B$8)</f>
        <v/>
      </c>
      <c r="S135" s="38" t="str">
        <f aca="false">IF(O135=0,"",Q135/SQRT(Settings!$B$8))</f>
        <v/>
      </c>
    </row>
    <row r="136" customFormat="false" ht="15" hidden="false" customHeight="false" outlineLevel="0" collapsed="false">
      <c r="A136" s="43" t="str">
        <f aca="false">IF(Calculator!$A136="","",Calculator!$A136)</f>
        <v/>
      </c>
      <c r="B136" s="43" t="str">
        <f aca="false">IF(Calculator!$B136="","",Calculator!$B136)</f>
        <v/>
      </c>
      <c r="C136" s="37"/>
      <c r="D136" s="37"/>
      <c r="E136" s="37"/>
      <c r="F136" s="37"/>
      <c r="G136" s="37"/>
      <c r="H136" s="37"/>
      <c r="I136" s="37"/>
      <c r="J136" s="37"/>
      <c r="K136" s="37"/>
      <c r="L136" s="37"/>
      <c r="M136" s="37"/>
      <c r="N136" s="37"/>
      <c r="O136" s="44" t="n">
        <f aca="false">COUNT(C136:N136)</f>
        <v>0</v>
      </c>
      <c r="P136" s="45" t="str">
        <f aca="false">IF(O136=0,"",AVERAGE(C136:N136))</f>
        <v/>
      </c>
      <c r="Q136" s="45" t="str">
        <f aca="false">IF(O136=0,"",IF(O136&lt;2,0,STDEV(C136:N136)))</f>
        <v/>
      </c>
      <c r="R136" s="38" t="str">
        <f aca="false">IF(O136=0,"",P136/Settings!$B$8)</f>
        <v/>
      </c>
      <c r="S136" s="38" t="str">
        <f aca="false">IF(O136=0,"",Q136/SQRT(Settings!$B$8))</f>
        <v/>
      </c>
    </row>
    <row r="137" customFormat="false" ht="15" hidden="false" customHeight="false" outlineLevel="0" collapsed="false">
      <c r="A137" s="43" t="str">
        <f aca="false">IF(Calculator!$A137="","",Calculator!$A137)</f>
        <v/>
      </c>
      <c r="B137" s="43" t="str">
        <f aca="false">IF(Calculator!$B137="","",Calculator!$B137)</f>
        <v/>
      </c>
      <c r="C137" s="37"/>
      <c r="D137" s="37"/>
      <c r="E137" s="37"/>
      <c r="F137" s="37"/>
      <c r="G137" s="37"/>
      <c r="H137" s="37"/>
      <c r="I137" s="37"/>
      <c r="J137" s="37"/>
      <c r="K137" s="37"/>
      <c r="L137" s="37"/>
      <c r="M137" s="37"/>
      <c r="N137" s="37"/>
      <c r="O137" s="44" t="n">
        <f aca="false">COUNT(C137:N137)</f>
        <v>0</v>
      </c>
      <c r="P137" s="45" t="str">
        <f aca="false">IF(O137=0,"",AVERAGE(C137:N137))</f>
        <v/>
      </c>
      <c r="Q137" s="45" t="str">
        <f aca="false">IF(O137=0,"",IF(O137&lt;2,0,STDEV(C137:N137)))</f>
        <v/>
      </c>
      <c r="R137" s="38" t="str">
        <f aca="false">IF(O137=0,"",P137/Settings!$B$8)</f>
        <v/>
      </c>
      <c r="S137" s="38" t="str">
        <f aca="false">IF(O137=0,"",Q137/SQRT(Settings!$B$8))</f>
        <v/>
      </c>
    </row>
    <row r="138" customFormat="false" ht="15" hidden="false" customHeight="false" outlineLevel="0" collapsed="false">
      <c r="A138" s="43" t="str">
        <f aca="false">IF(Calculator!$A138="","",Calculator!$A138)</f>
        <v/>
      </c>
      <c r="B138" s="43" t="str">
        <f aca="false">IF(Calculator!$B138="","",Calculator!$B138)</f>
        <v/>
      </c>
      <c r="C138" s="37"/>
      <c r="D138" s="37"/>
      <c r="E138" s="37"/>
      <c r="F138" s="37"/>
      <c r="G138" s="37"/>
      <c r="H138" s="37"/>
      <c r="I138" s="37"/>
      <c r="J138" s="37"/>
      <c r="K138" s="37"/>
      <c r="L138" s="37"/>
      <c r="M138" s="37"/>
      <c r="N138" s="37"/>
      <c r="O138" s="44" t="n">
        <f aca="false">COUNT(C138:N138)</f>
        <v>0</v>
      </c>
      <c r="P138" s="45" t="str">
        <f aca="false">IF(O138=0,"",AVERAGE(C138:N138))</f>
        <v/>
      </c>
      <c r="Q138" s="45" t="str">
        <f aca="false">IF(O138=0,"",IF(O138&lt;2,0,STDEV(C138:N138)))</f>
        <v/>
      </c>
      <c r="R138" s="38" t="str">
        <f aca="false">IF(O138=0,"",P138/Settings!$B$8)</f>
        <v/>
      </c>
      <c r="S138" s="38" t="str">
        <f aca="false">IF(O138=0,"",Q138/SQRT(Settings!$B$8))</f>
        <v/>
      </c>
    </row>
    <row r="139" customFormat="false" ht="15" hidden="false" customHeight="false" outlineLevel="0" collapsed="false">
      <c r="A139" s="43" t="str">
        <f aca="false">IF(Calculator!$A139="","",Calculator!$A139)</f>
        <v/>
      </c>
      <c r="B139" s="43" t="str">
        <f aca="false">IF(Calculator!$B139="","",Calculator!$B139)</f>
        <v/>
      </c>
      <c r="C139" s="37"/>
      <c r="D139" s="37"/>
      <c r="E139" s="37"/>
      <c r="F139" s="37"/>
      <c r="G139" s="37"/>
      <c r="H139" s="37"/>
      <c r="I139" s="37"/>
      <c r="J139" s="37"/>
      <c r="K139" s="37"/>
      <c r="L139" s="37"/>
      <c r="M139" s="37"/>
      <c r="N139" s="37"/>
      <c r="O139" s="44" t="n">
        <f aca="false">COUNT(C139:N139)</f>
        <v>0</v>
      </c>
      <c r="P139" s="45" t="str">
        <f aca="false">IF(O139=0,"",AVERAGE(C139:N139))</f>
        <v/>
      </c>
      <c r="Q139" s="45" t="str">
        <f aca="false">IF(O139=0,"",IF(O139&lt;2,0,STDEV(C139:N139)))</f>
        <v/>
      </c>
      <c r="R139" s="38" t="str">
        <f aca="false">IF(O139=0,"",P139/Settings!$B$8)</f>
        <v/>
      </c>
      <c r="S139" s="38" t="str">
        <f aca="false">IF(O139=0,"",Q139/SQRT(Settings!$B$8))</f>
        <v/>
      </c>
    </row>
    <row r="140" customFormat="false" ht="15" hidden="false" customHeight="false" outlineLevel="0" collapsed="false">
      <c r="A140" s="43" t="str">
        <f aca="false">IF(Calculator!$A140="","",Calculator!$A140)</f>
        <v/>
      </c>
      <c r="B140" s="43" t="str">
        <f aca="false">IF(Calculator!$B140="","",Calculator!$B140)</f>
        <v/>
      </c>
      <c r="C140" s="37"/>
      <c r="D140" s="37"/>
      <c r="E140" s="37"/>
      <c r="F140" s="37"/>
      <c r="G140" s="37"/>
      <c r="H140" s="37"/>
      <c r="I140" s="37"/>
      <c r="J140" s="37"/>
      <c r="K140" s="37"/>
      <c r="L140" s="37"/>
      <c r="M140" s="37"/>
      <c r="N140" s="37"/>
      <c r="O140" s="44" t="n">
        <f aca="false">COUNT(C140:N140)</f>
        <v>0</v>
      </c>
      <c r="P140" s="45" t="str">
        <f aca="false">IF(O140=0,"",AVERAGE(C140:N140))</f>
        <v/>
      </c>
      <c r="Q140" s="45" t="str">
        <f aca="false">IF(O140=0,"",IF(O140&lt;2,0,STDEV(C140:N140)))</f>
        <v/>
      </c>
      <c r="R140" s="38" t="str">
        <f aca="false">IF(O140=0,"",P140/Settings!$B$8)</f>
        <v/>
      </c>
      <c r="S140" s="38" t="str">
        <f aca="false">IF(O140=0,"",Q140/SQRT(Settings!$B$8))</f>
        <v/>
      </c>
    </row>
    <row r="141" customFormat="false" ht="15" hidden="false" customHeight="false" outlineLevel="0" collapsed="false">
      <c r="A141" s="43" t="str">
        <f aca="false">IF(Calculator!$A141="","",Calculator!$A141)</f>
        <v/>
      </c>
      <c r="B141" s="43" t="str">
        <f aca="false">IF(Calculator!$B141="","",Calculator!$B141)</f>
        <v/>
      </c>
      <c r="C141" s="37"/>
      <c r="D141" s="37"/>
      <c r="E141" s="37"/>
      <c r="F141" s="37"/>
      <c r="G141" s="37"/>
      <c r="H141" s="37"/>
      <c r="I141" s="37"/>
      <c r="J141" s="37"/>
      <c r="K141" s="37"/>
      <c r="L141" s="37"/>
      <c r="M141" s="37"/>
      <c r="N141" s="37"/>
      <c r="O141" s="44" t="n">
        <f aca="false">COUNT(C141:N141)</f>
        <v>0</v>
      </c>
      <c r="P141" s="45" t="str">
        <f aca="false">IF(O141=0,"",AVERAGE(C141:N141))</f>
        <v/>
      </c>
      <c r="Q141" s="45" t="str">
        <f aca="false">IF(O141=0,"",IF(O141&lt;2,0,STDEV(C141:N141)))</f>
        <v/>
      </c>
      <c r="R141" s="38" t="str">
        <f aca="false">IF(O141=0,"",P141/Settings!$B$8)</f>
        <v/>
      </c>
      <c r="S141" s="38" t="str">
        <f aca="false">IF(O141=0,"",Q141/SQRT(Settings!$B$8))</f>
        <v/>
      </c>
    </row>
    <row r="142" customFormat="false" ht="15" hidden="false" customHeight="false" outlineLevel="0" collapsed="false">
      <c r="A142" s="43" t="str">
        <f aca="false">IF(Calculator!$A142="","",Calculator!$A142)</f>
        <v/>
      </c>
      <c r="B142" s="43" t="str">
        <f aca="false">IF(Calculator!$B142="","",Calculator!$B142)</f>
        <v/>
      </c>
      <c r="C142" s="37"/>
      <c r="D142" s="37"/>
      <c r="E142" s="37"/>
      <c r="F142" s="37"/>
      <c r="G142" s="37"/>
      <c r="H142" s="37"/>
      <c r="I142" s="37"/>
      <c r="J142" s="37"/>
      <c r="K142" s="37"/>
      <c r="L142" s="37"/>
      <c r="M142" s="37"/>
      <c r="N142" s="37"/>
      <c r="O142" s="44" t="n">
        <f aca="false">COUNT(C142:N142)</f>
        <v>0</v>
      </c>
      <c r="P142" s="45" t="str">
        <f aca="false">IF(O142=0,"",AVERAGE(C142:N142))</f>
        <v/>
      </c>
      <c r="Q142" s="45" t="str">
        <f aca="false">IF(O142=0,"",IF(O142&lt;2,0,STDEV(C142:N142)))</f>
        <v/>
      </c>
      <c r="R142" s="38" t="str">
        <f aca="false">IF(O142=0,"",P142/Settings!$B$8)</f>
        <v/>
      </c>
      <c r="S142" s="38" t="str">
        <f aca="false">IF(O142=0,"",Q142/SQRT(Settings!$B$8))</f>
        <v/>
      </c>
    </row>
    <row r="143" customFormat="false" ht="15" hidden="false" customHeight="false" outlineLevel="0" collapsed="false">
      <c r="A143" s="43" t="str">
        <f aca="false">IF(Calculator!$A143="","",Calculator!$A143)</f>
        <v/>
      </c>
      <c r="B143" s="43" t="str">
        <f aca="false">IF(Calculator!$B143="","",Calculator!$B143)</f>
        <v/>
      </c>
      <c r="C143" s="37"/>
      <c r="D143" s="37"/>
      <c r="E143" s="37"/>
      <c r="F143" s="37"/>
      <c r="G143" s="37"/>
      <c r="H143" s="37"/>
      <c r="I143" s="37"/>
      <c r="J143" s="37"/>
      <c r="K143" s="37"/>
      <c r="L143" s="37"/>
      <c r="M143" s="37"/>
      <c r="N143" s="37"/>
      <c r="O143" s="44" t="n">
        <f aca="false">COUNT(C143:N143)</f>
        <v>0</v>
      </c>
      <c r="P143" s="45" t="str">
        <f aca="false">IF(O143=0,"",AVERAGE(C143:N143))</f>
        <v/>
      </c>
      <c r="Q143" s="45" t="str">
        <f aca="false">IF(O143=0,"",IF(O143&lt;2,0,STDEV(C143:N143)))</f>
        <v/>
      </c>
      <c r="R143" s="38" t="str">
        <f aca="false">IF(O143=0,"",P143/Settings!$B$8)</f>
        <v/>
      </c>
      <c r="S143" s="38" t="str">
        <f aca="false">IF(O143=0,"",Q143/SQRT(Settings!$B$8))</f>
        <v/>
      </c>
    </row>
    <row r="144" customFormat="false" ht="15" hidden="false" customHeight="false" outlineLevel="0" collapsed="false">
      <c r="A144" s="43" t="str">
        <f aca="false">IF(Calculator!$A144="","",Calculator!$A144)</f>
        <v/>
      </c>
      <c r="B144" s="43" t="str">
        <f aca="false">IF(Calculator!$B144="","",Calculator!$B144)</f>
        <v/>
      </c>
      <c r="C144" s="37"/>
      <c r="D144" s="37"/>
      <c r="E144" s="37"/>
      <c r="F144" s="37"/>
      <c r="G144" s="37"/>
      <c r="H144" s="37"/>
      <c r="I144" s="37"/>
      <c r="J144" s="37"/>
      <c r="K144" s="37"/>
      <c r="L144" s="37"/>
      <c r="M144" s="37"/>
      <c r="N144" s="37"/>
      <c r="O144" s="44" t="n">
        <f aca="false">COUNT(C144:N144)</f>
        <v>0</v>
      </c>
      <c r="P144" s="45" t="str">
        <f aca="false">IF(O144=0,"",AVERAGE(C144:N144))</f>
        <v/>
      </c>
      <c r="Q144" s="45" t="str">
        <f aca="false">IF(O144=0,"",IF(O144&lt;2,0,STDEV(C144:N144)))</f>
        <v/>
      </c>
      <c r="R144" s="38" t="str">
        <f aca="false">IF(O144=0,"",P144/Settings!$B$8)</f>
        <v/>
      </c>
      <c r="S144" s="38" t="str">
        <f aca="false">IF(O144=0,"",Q144/SQRT(Settings!$B$8))</f>
        <v/>
      </c>
    </row>
    <row r="145" customFormat="false" ht="15" hidden="false" customHeight="false" outlineLevel="0" collapsed="false">
      <c r="A145" s="43" t="str">
        <f aca="false">IF(Calculator!$A145="","",Calculator!$A145)</f>
        <v/>
      </c>
      <c r="B145" s="43" t="str">
        <f aca="false">IF(Calculator!$B145="","",Calculator!$B145)</f>
        <v/>
      </c>
      <c r="C145" s="37"/>
      <c r="D145" s="37"/>
      <c r="E145" s="37"/>
      <c r="F145" s="37"/>
      <c r="G145" s="37"/>
      <c r="H145" s="37"/>
      <c r="I145" s="37"/>
      <c r="J145" s="37"/>
      <c r="K145" s="37"/>
      <c r="L145" s="37"/>
      <c r="M145" s="37"/>
      <c r="N145" s="37"/>
      <c r="O145" s="44" t="n">
        <f aca="false">COUNT(C145:N145)</f>
        <v>0</v>
      </c>
      <c r="P145" s="45" t="str">
        <f aca="false">IF(O145=0,"",AVERAGE(C145:N145))</f>
        <v/>
      </c>
      <c r="Q145" s="45" t="str">
        <f aca="false">IF(O145=0,"",IF(O145&lt;2,0,STDEV(C145:N145)))</f>
        <v/>
      </c>
      <c r="R145" s="38" t="str">
        <f aca="false">IF(O145=0,"",P145/Settings!$B$8)</f>
        <v/>
      </c>
      <c r="S145" s="38" t="str">
        <f aca="false">IF(O145=0,"",Q145/SQRT(Settings!$B$8))</f>
        <v/>
      </c>
    </row>
    <row r="146" customFormat="false" ht="15" hidden="false" customHeight="false" outlineLevel="0" collapsed="false">
      <c r="A146" s="43" t="str">
        <f aca="false">IF(Calculator!$A146="","",Calculator!$A146)</f>
        <v/>
      </c>
      <c r="B146" s="43" t="str">
        <f aca="false">IF(Calculator!$B146="","",Calculator!$B146)</f>
        <v/>
      </c>
      <c r="C146" s="37"/>
      <c r="D146" s="37"/>
      <c r="E146" s="37"/>
      <c r="F146" s="37"/>
      <c r="G146" s="37"/>
      <c r="H146" s="37"/>
      <c r="I146" s="37"/>
      <c r="J146" s="37"/>
      <c r="K146" s="37"/>
      <c r="L146" s="37"/>
      <c r="M146" s="37"/>
      <c r="N146" s="37"/>
      <c r="O146" s="44" t="n">
        <f aca="false">COUNT(C146:N146)</f>
        <v>0</v>
      </c>
      <c r="P146" s="45" t="str">
        <f aca="false">IF(O146=0,"",AVERAGE(C146:N146))</f>
        <v/>
      </c>
      <c r="Q146" s="45" t="str">
        <f aca="false">IF(O146=0,"",IF(O146&lt;2,0,STDEV(C146:N146)))</f>
        <v/>
      </c>
      <c r="R146" s="38" t="str">
        <f aca="false">IF(O146=0,"",P146/Settings!$B$8)</f>
        <v/>
      </c>
      <c r="S146" s="38" t="str">
        <f aca="false">IF(O146=0,"",Q146/SQRT(Settings!$B$8))</f>
        <v/>
      </c>
    </row>
    <row r="147" customFormat="false" ht="15" hidden="false" customHeight="false" outlineLevel="0" collapsed="false">
      <c r="A147" s="43" t="str">
        <f aca="false">IF(Calculator!$A147="","",Calculator!$A147)</f>
        <v/>
      </c>
      <c r="B147" s="43" t="str">
        <f aca="false">IF(Calculator!$B147="","",Calculator!$B147)</f>
        <v/>
      </c>
      <c r="C147" s="37"/>
      <c r="D147" s="37"/>
      <c r="E147" s="37"/>
      <c r="F147" s="37"/>
      <c r="G147" s="37"/>
      <c r="H147" s="37"/>
      <c r="I147" s="37"/>
      <c r="J147" s="37"/>
      <c r="K147" s="37"/>
      <c r="L147" s="37"/>
      <c r="M147" s="37"/>
      <c r="N147" s="37"/>
      <c r="O147" s="44" t="n">
        <f aca="false">COUNT(C147:N147)</f>
        <v>0</v>
      </c>
      <c r="P147" s="45" t="str">
        <f aca="false">IF(O147=0,"",AVERAGE(C147:N147))</f>
        <v/>
      </c>
      <c r="Q147" s="45" t="str">
        <f aca="false">IF(O147=0,"",IF(O147&lt;2,0,STDEV(C147:N147)))</f>
        <v/>
      </c>
      <c r="R147" s="38" t="str">
        <f aca="false">IF(O147=0,"",P147/Settings!$B$8)</f>
        <v/>
      </c>
      <c r="S147" s="38" t="str">
        <f aca="false">IF(O147=0,"",Q147/SQRT(Settings!$B$8))</f>
        <v/>
      </c>
    </row>
    <row r="148" customFormat="false" ht="15" hidden="false" customHeight="false" outlineLevel="0" collapsed="false">
      <c r="A148" s="43" t="str">
        <f aca="false">IF(Calculator!$A148="","",Calculator!$A148)</f>
        <v/>
      </c>
      <c r="B148" s="43" t="str">
        <f aca="false">IF(Calculator!$B148="","",Calculator!$B148)</f>
        <v/>
      </c>
      <c r="C148" s="37"/>
      <c r="D148" s="37"/>
      <c r="E148" s="37"/>
      <c r="F148" s="37"/>
      <c r="G148" s="37"/>
      <c r="H148" s="37"/>
      <c r="I148" s="37"/>
      <c r="J148" s="37"/>
      <c r="K148" s="37"/>
      <c r="L148" s="37"/>
      <c r="M148" s="37"/>
      <c r="N148" s="37"/>
      <c r="O148" s="44" t="n">
        <f aca="false">COUNT(C148:N148)</f>
        <v>0</v>
      </c>
      <c r="P148" s="45" t="str">
        <f aca="false">IF(O148=0,"",AVERAGE(C148:N148))</f>
        <v/>
      </c>
      <c r="Q148" s="45" t="str">
        <f aca="false">IF(O148=0,"",IF(O148&lt;2,0,STDEV(C148:N148)))</f>
        <v/>
      </c>
      <c r="R148" s="38" t="str">
        <f aca="false">IF(O148=0,"",P148/Settings!$B$8)</f>
        <v/>
      </c>
      <c r="S148" s="38" t="str">
        <f aca="false">IF(O148=0,"",Q148/SQRT(Settings!$B$8))</f>
        <v/>
      </c>
    </row>
    <row r="149" customFormat="false" ht="15" hidden="false" customHeight="false" outlineLevel="0" collapsed="false">
      <c r="A149" s="43" t="str">
        <f aca="false">IF(Calculator!$A149="","",Calculator!$A149)</f>
        <v/>
      </c>
      <c r="B149" s="43" t="str">
        <f aca="false">IF(Calculator!$B149="","",Calculator!$B149)</f>
        <v/>
      </c>
      <c r="C149" s="37"/>
      <c r="D149" s="37"/>
      <c r="E149" s="37"/>
      <c r="F149" s="37"/>
      <c r="G149" s="37"/>
      <c r="H149" s="37"/>
      <c r="I149" s="37"/>
      <c r="J149" s="37"/>
      <c r="K149" s="37"/>
      <c r="L149" s="37"/>
      <c r="M149" s="37"/>
      <c r="N149" s="37"/>
      <c r="O149" s="44" t="n">
        <f aca="false">COUNT(C149:N149)</f>
        <v>0</v>
      </c>
      <c r="P149" s="45" t="str">
        <f aca="false">IF(O149=0,"",AVERAGE(C149:N149))</f>
        <v/>
      </c>
      <c r="Q149" s="45" t="str">
        <f aca="false">IF(O149=0,"",IF(O149&lt;2,0,STDEV(C149:N149)))</f>
        <v/>
      </c>
      <c r="R149" s="38" t="str">
        <f aca="false">IF(O149=0,"",P149/Settings!$B$8)</f>
        <v/>
      </c>
      <c r="S149" s="38" t="str">
        <f aca="false">IF(O149=0,"",Q149/SQRT(Settings!$B$8))</f>
        <v/>
      </c>
    </row>
    <row r="150" customFormat="false" ht="15" hidden="false" customHeight="false" outlineLevel="0" collapsed="false">
      <c r="A150" s="43" t="str">
        <f aca="false">IF(Calculator!$A150="","",Calculator!$A150)</f>
        <v/>
      </c>
      <c r="B150" s="43" t="str">
        <f aca="false">IF(Calculator!$B150="","",Calculator!$B150)</f>
        <v/>
      </c>
      <c r="C150" s="37"/>
      <c r="D150" s="37"/>
      <c r="E150" s="37"/>
      <c r="F150" s="37"/>
      <c r="G150" s="37"/>
      <c r="H150" s="37"/>
      <c r="I150" s="37"/>
      <c r="J150" s="37"/>
      <c r="K150" s="37"/>
      <c r="L150" s="37"/>
      <c r="M150" s="37"/>
      <c r="N150" s="37"/>
      <c r="O150" s="44" t="n">
        <f aca="false">COUNT(C150:N150)</f>
        <v>0</v>
      </c>
      <c r="P150" s="45" t="str">
        <f aca="false">IF(O150=0,"",AVERAGE(C150:N150))</f>
        <v/>
      </c>
      <c r="Q150" s="45" t="str">
        <f aca="false">IF(O150=0,"",IF(O150&lt;2,0,STDEV(C150:N150)))</f>
        <v/>
      </c>
      <c r="R150" s="38" t="str">
        <f aca="false">IF(O150=0,"",P150/Settings!$B$8)</f>
        <v/>
      </c>
      <c r="S150" s="38" t="str">
        <f aca="false">IF(O150=0,"",Q150/SQRT(Settings!$B$8))</f>
        <v/>
      </c>
    </row>
    <row r="151" customFormat="false" ht="15" hidden="false" customHeight="false" outlineLevel="0" collapsed="false">
      <c r="A151" s="43" t="str">
        <f aca="false">IF(Calculator!$A151="","",Calculator!$A151)</f>
        <v/>
      </c>
      <c r="B151" s="43" t="str">
        <f aca="false">IF(Calculator!$B151="","",Calculator!$B151)</f>
        <v/>
      </c>
      <c r="C151" s="37"/>
      <c r="D151" s="37"/>
      <c r="E151" s="37"/>
      <c r="F151" s="37"/>
      <c r="G151" s="37"/>
      <c r="H151" s="37"/>
      <c r="I151" s="37"/>
      <c r="J151" s="37"/>
      <c r="K151" s="37"/>
      <c r="L151" s="37"/>
      <c r="M151" s="37"/>
      <c r="N151" s="37"/>
      <c r="O151" s="44" t="n">
        <f aca="false">COUNT(C151:N151)</f>
        <v>0</v>
      </c>
      <c r="P151" s="45" t="str">
        <f aca="false">IF(O151=0,"",AVERAGE(C151:N151))</f>
        <v/>
      </c>
      <c r="Q151" s="45" t="str">
        <f aca="false">IF(O151=0,"",IF(O151&lt;2,0,STDEV(C151:N151)))</f>
        <v/>
      </c>
      <c r="R151" s="38" t="str">
        <f aca="false">IF(O151=0,"",P151/Settings!$B$8)</f>
        <v/>
      </c>
      <c r="S151" s="38" t="str">
        <f aca="false">IF(O151=0,"",Q151/SQRT(Settings!$B$8))</f>
        <v/>
      </c>
    </row>
    <row r="152" customFormat="false" ht="15" hidden="false" customHeight="false" outlineLevel="0" collapsed="false">
      <c r="A152" s="43" t="str">
        <f aca="false">IF(Calculator!$A152="","",Calculator!$A152)</f>
        <v/>
      </c>
      <c r="B152" s="43" t="str">
        <f aca="false">IF(Calculator!$B152="","",Calculator!$B152)</f>
        <v/>
      </c>
      <c r="C152" s="37"/>
      <c r="D152" s="37"/>
      <c r="E152" s="37"/>
      <c r="F152" s="37"/>
      <c r="G152" s="37"/>
      <c r="H152" s="37"/>
      <c r="I152" s="37"/>
      <c r="J152" s="37"/>
      <c r="K152" s="37"/>
      <c r="L152" s="37"/>
      <c r="M152" s="37"/>
      <c r="N152" s="37"/>
      <c r="O152" s="44" t="n">
        <f aca="false">COUNT(C152:N152)</f>
        <v>0</v>
      </c>
      <c r="P152" s="45" t="str">
        <f aca="false">IF(O152=0,"",AVERAGE(C152:N152))</f>
        <v/>
      </c>
      <c r="Q152" s="45" t="str">
        <f aca="false">IF(O152=0,"",IF(O152&lt;2,0,STDEV(C152:N152)))</f>
        <v/>
      </c>
      <c r="R152" s="38" t="str">
        <f aca="false">IF(O152=0,"",P152/Settings!$B$8)</f>
        <v/>
      </c>
      <c r="S152" s="38" t="str">
        <f aca="false">IF(O152=0,"",Q152/SQRT(Settings!$B$8))</f>
        <v/>
      </c>
    </row>
    <row r="153" customFormat="false" ht="15" hidden="false" customHeight="false" outlineLevel="0" collapsed="false">
      <c r="A153" s="43" t="str">
        <f aca="false">IF(Calculator!$A153="","",Calculator!$A153)</f>
        <v/>
      </c>
      <c r="B153" s="43" t="str">
        <f aca="false">IF(Calculator!$B153="","",Calculator!$B153)</f>
        <v/>
      </c>
      <c r="C153" s="37"/>
      <c r="D153" s="37"/>
      <c r="E153" s="37"/>
      <c r="F153" s="37"/>
      <c r="G153" s="37"/>
      <c r="H153" s="37"/>
      <c r="I153" s="37"/>
      <c r="J153" s="37"/>
      <c r="K153" s="37"/>
      <c r="L153" s="37"/>
      <c r="M153" s="37"/>
      <c r="N153" s="37"/>
      <c r="O153" s="44" t="n">
        <f aca="false">COUNT(C153:N153)</f>
        <v>0</v>
      </c>
      <c r="P153" s="45" t="str">
        <f aca="false">IF(O153=0,"",AVERAGE(C153:N153))</f>
        <v/>
      </c>
      <c r="Q153" s="45" t="str">
        <f aca="false">IF(O153=0,"",IF(O153&lt;2,0,STDEV(C153:N153)))</f>
        <v/>
      </c>
      <c r="R153" s="38" t="str">
        <f aca="false">IF(O153=0,"",P153/Settings!$B$8)</f>
        <v/>
      </c>
      <c r="S153" s="38" t="str">
        <f aca="false">IF(O153=0,"",Q153/SQRT(Settings!$B$8))</f>
        <v/>
      </c>
    </row>
    <row r="154" customFormat="false" ht="15" hidden="false" customHeight="false" outlineLevel="0" collapsed="false">
      <c r="A154" s="43" t="str">
        <f aca="false">IF(Calculator!$A154="","",Calculator!$A154)</f>
        <v/>
      </c>
      <c r="B154" s="43" t="str">
        <f aca="false">IF(Calculator!$B154="","",Calculator!$B154)</f>
        <v/>
      </c>
      <c r="C154" s="37"/>
      <c r="D154" s="37"/>
      <c r="E154" s="37"/>
      <c r="F154" s="37"/>
      <c r="G154" s="37"/>
      <c r="H154" s="37"/>
      <c r="I154" s="37"/>
      <c r="J154" s="37"/>
      <c r="K154" s="37"/>
      <c r="L154" s="37"/>
      <c r="M154" s="37"/>
      <c r="N154" s="37"/>
      <c r="O154" s="44" t="n">
        <f aca="false">COUNT(C154:N154)</f>
        <v>0</v>
      </c>
      <c r="P154" s="45" t="str">
        <f aca="false">IF(O154=0,"",AVERAGE(C154:N154))</f>
        <v/>
      </c>
      <c r="Q154" s="45" t="str">
        <f aca="false">IF(O154=0,"",IF(O154&lt;2,0,STDEV(C154:N154)))</f>
        <v/>
      </c>
      <c r="R154" s="38" t="str">
        <f aca="false">IF(O154=0,"",P154/Settings!$B$8)</f>
        <v/>
      </c>
      <c r="S154" s="38" t="str">
        <f aca="false">IF(O154=0,"",Q154/SQRT(Settings!$B$8))</f>
        <v/>
      </c>
    </row>
    <row r="155" customFormat="false" ht="15" hidden="false" customHeight="false" outlineLevel="0" collapsed="false">
      <c r="A155" s="43" t="str">
        <f aca="false">IF(Calculator!$A155="","",Calculator!$A155)</f>
        <v/>
      </c>
      <c r="B155" s="43" t="str">
        <f aca="false">IF(Calculator!$B155="","",Calculator!$B155)</f>
        <v/>
      </c>
      <c r="C155" s="37"/>
      <c r="D155" s="37"/>
      <c r="E155" s="37"/>
      <c r="F155" s="37"/>
      <c r="G155" s="37"/>
      <c r="H155" s="37"/>
      <c r="I155" s="37"/>
      <c r="J155" s="37"/>
      <c r="K155" s="37"/>
      <c r="L155" s="37"/>
      <c r="M155" s="37"/>
      <c r="N155" s="37"/>
      <c r="O155" s="44" t="n">
        <f aca="false">COUNT(C155:N155)</f>
        <v>0</v>
      </c>
      <c r="P155" s="45" t="str">
        <f aca="false">IF(O155=0,"",AVERAGE(C155:N155))</f>
        <v/>
      </c>
      <c r="Q155" s="45" t="str">
        <f aca="false">IF(O155=0,"",IF(O155&lt;2,0,STDEV(C155:N155)))</f>
        <v/>
      </c>
      <c r="R155" s="38" t="str">
        <f aca="false">IF(O155=0,"",P155/Settings!$B$8)</f>
        <v/>
      </c>
      <c r="S155" s="38" t="str">
        <f aca="false">IF(O155=0,"",Q155/SQRT(Settings!$B$8))</f>
        <v/>
      </c>
    </row>
    <row r="156" customFormat="false" ht="15" hidden="false" customHeight="false" outlineLevel="0" collapsed="false">
      <c r="A156" s="43" t="str">
        <f aca="false">IF(Calculator!$A156="","",Calculator!$A156)</f>
        <v/>
      </c>
      <c r="B156" s="43" t="str">
        <f aca="false">IF(Calculator!$B156="","",Calculator!$B156)</f>
        <v/>
      </c>
      <c r="C156" s="37"/>
      <c r="D156" s="37"/>
      <c r="E156" s="37"/>
      <c r="F156" s="37"/>
      <c r="G156" s="37"/>
      <c r="H156" s="37"/>
      <c r="I156" s="37"/>
      <c r="J156" s="37"/>
      <c r="K156" s="37"/>
      <c r="L156" s="37"/>
      <c r="M156" s="37"/>
      <c r="N156" s="37"/>
      <c r="O156" s="44" t="n">
        <f aca="false">COUNT(C156:N156)</f>
        <v>0</v>
      </c>
      <c r="P156" s="45" t="str">
        <f aca="false">IF(O156=0,"",AVERAGE(C156:N156))</f>
        <v/>
      </c>
      <c r="Q156" s="45" t="str">
        <f aca="false">IF(O156=0,"",IF(O156&lt;2,0,STDEV(C156:N156)))</f>
        <v/>
      </c>
      <c r="R156" s="38" t="str">
        <f aca="false">IF(O156=0,"",P156/Settings!$B$8)</f>
        <v/>
      </c>
      <c r="S156" s="38" t="str">
        <f aca="false">IF(O156=0,"",Q156/SQRT(Settings!$B$8))</f>
        <v/>
      </c>
    </row>
    <row r="157" customFormat="false" ht="15" hidden="false" customHeight="false" outlineLevel="0" collapsed="false">
      <c r="A157" s="43" t="str">
        <f aca="false">IF(Calculator!$A157="","",Calculator!$A157)</f>
        <v/>
      </c>
      <c r="B157" s="43" t="str">
        <f aca="false">IF(Calculator!$B157="","",Calculator!$B157)</f>
        <v/>
      </c>
      <c r="C157" s="37"/>
      <c r="D157" s="37"/>
      <c r="E157" s="37"/>
      <c r="F157" s="37"/>
      <c r="G157" s="37"/>
      <c r="H157" s="37"/>
      <c r="I157" s="37"/>
      <c r="J157" s="37"/>
      <c r="K157" s="37"/>
      <c r="L157" s="37"/>
      <c r="M157" s="37"/>
      <c r="N157" s="37"/>
      <c r="O157" s="44" t="n">
        <f aca="false">COUNT(C157:N157)</f>
        <v>0</v>
      </c>
      <c r="P157" s="45" t="str">
        <f aca="false">IF(O157=0,"",AVERAGE(C157:N157))</f>
        <v/>
      </c>
      <c r="Q157" s="45" t="str">
        <f aca="false">IF(O157=0,"",IF(O157&lt;2,0,STDEV(C157:N157)))</f>
        <v/>
      </c>
      <c r="R157" s="38" t="str">
        <f aca="false">IF(O157=0,"",P157/Settings!$B$8)</f>
        <v/>
      </c>
      <c r="S157" s="38" t="str">
        <f aca="false">IF(O157=0,"",Q157/SQRT(Settings!$B$8))</f>
        <v/>
      </c>
    </row>
    <row r="158" customFormat="false" ht="15" hidden="false" customHeight="false" outlineLevel="0" collapsed="false">
      <c r="A158" s="43" t="str">
        <f aca="false">IF(Calculator!$A158="","",Calculator!$A158)</f>
        <v/>
      </c>
      <c r="B158" s="43" t="str">
        <f aca="false">IF(Calculator!$B158="","",Calculator!$B158)</f>
        <v/>
      </c>
      <c r="C158" s="37"/>
      <c r="D158" s="37"/>
      <c r="E158" s="37"/>
      <c r="F158" s="37"/>
      <c r="G158" s="37"/>
      <c r="H158" s="37"/>
      <c r="I158" s="37"/>
      <c r="J158" s="37"/>
      <c r="K158" s="37"/>
      <c r="L158" s="37"/>
      <c r="M158" s="37"/>
      <c r="N158" s="37"/>
      <c r="O158" s="44" t="n">
        <f aca="false">COUNT(C158:N158)</f>
        <v>0</v>
      </c>
      <c r="P158" s="45" t="str">
        <f aca="false">IF(O158=0,"",AVERAGE(C158:N158))</f>
        <v/>
      </c>
      <c r="Q158" s="45" t="str">
        <f aca="false">IF(O158=0,"",IF(O158&lt;2,0,STDEV(C158:N158)))</f>
        <v/>
      </c>
      <c r="R158" s="38" t="str">
        <f aca="false">IF(O158=0,"",P158/Settings!$B$8)</f>
        <v/>
      </c>
      <c r="S158" s="38" t="str">
        <f aca="false">IF(O158=0,"",Q158/SQRT(Settings!$B$8))</f>
        <v/>
      </c>
    </row>
    <row r="159" customFormat="false" ht="15" hidden="false" customHeight="false" outlineLevel="0" collapsed="false">
      <c r="A159" s="43" t="str">
        <f aca="false">IF(Calculator!$A159="","",Calculator!$A159)</f>
        <v/>
      </c>
      <c r="B159" s="43" t="str">
        <f aca="false">IF(Calculator!$B159="","",Calculator!$B159)</f>
        <v/>
      </c>
      <c r="C159" s="37"/>
      <c r="D159" s="37"/>
      <c r="E159" s="37"/>
      <c r="F159" s="37"/>
      <c r="G159" s="37"/>
      <c r="H159" s="37"/>
      <c r="I159" s="37"/>
      <c r="J159" s="37"/>
      <c r="K159" s="37"/>
      <c r="L159" s="37"/>
      <c r="M159" s="37"/>
      <c r="N159" s="37"/>
      <c r="O159" s="44" t="n">
        <f aca="false">COUNT(C159:N159)</f>
        <v>0</v>
      </c>
      <c r="P159" s="45" t="str">
        <f aca="false">IF(O159=0,"",AVERAGE(C159:N159))</f>
        <v/>
      </c>
      <c r="Q159" s="45" t="str">
        <f aca="false">IF(O159=0,"",IF(O159&lt;2,0,STDEV(C159:N159)))</f>
        <v/>
      </c>
      <c r="R159" s="38" t="str">
        <f aca="false">IF(O159=0,"",P159/Settings!$B$8)</f>
        <v/>
      </c>
      <c r="S159" s="38" t="str">
        <f aca="false">IF(O159=0,"",Q159/SQRT(Settings!$B$8))</f>
        <v/>
      </c>
    </row>
    <row r="160" customFormat="false" ht="15" hidden="false" customHeight="false" outlineLevel="0" collapsed="false">
      <c r="A160" s="43" t="str">
        <f aca="false">IF(Calculator!$A160="","",Calculator!$A160)</f>
        <v/>
      </c>
      <c r="B160" s="43" t="str">
        <f aca="false">IF(Calculator!$B160="","",Calculator!$B160)</f>
        <v/>
      </c>
      <c r="C160" s="37"/>
      <c r="D160" s="37"/>
      <c r="E160" s="37"/>
      <c r="F160" s="37"/>
      <c r="G160" s="37"/>
      <c r="H160" s="37"/>
      <c r="I160" s="37"/>
      <c r="J160" s="37"/>
      <c r="K160" s="37"/>
      <c r="L160" s="37"/>
      <c r="M160" s="37"/>
      <c r="N160" s="37"/>
      <c r="O160" s="44" t="n">
        <f aca="false">COUNT(C160:N160)</f>
        <v>0</v>
      </c>
      <c r="P160" s="45" t="str">
        <f aca="false">IF(O160=0,"",AVERAGE(C160:N160))</f>
        <v/>
      </c>
      <c r="Q160" s="45" t="str">
        <f aca="false">IF(O160=0,"",IF(O160&lt;2,0,STDEV(C160:N160)))</f>
        <v/>
      </c>
      <c r="R160" s="38" t="str">
        <f aca="false">IF(O160=0,"",P160/Settings!$B$8)</f>
        <v/>
      </c>
      <c r="S160" s="38" t="str">
        <f aca="false">IF(O160=0,"",Q160/SQRT(Settings!$B$8))</f>
        <v/>
      </c>
    </row>
    <row r="161" customFormat="false" ht="15" hidden="false" customHeight="false" outlineLevel="0" collapsed="false">
      <c r="A161" s="43" t="str">
        <f aca="false">IF(Calculator!$A161="","",Calculator!$A161)</f>
        <v/>
      </c>
      <c r="B161" s="43" t="str">
        <f aca="false">IF(Calculator!$B161="","",Calculator!$B161)</f>
        <v/>
      </c>
      <c r="C161" s="37"/>
      <c r="D161" s="37"/>
      <c r="E161" s="37"/>
      <c r="F161" s="37"/>
      <c r="G161" s="37"/>
      <c r="H161" s="37"/>
      <c r="I161" s="37"/>
      <c r="J161" s="37"/>
      <c r="K161" s="37"/>
      <c r="L161" s="37"/>
      <c r="M161" s="37"/>
      <c r="N161" s="37"/>
      <c r="O161" s="44" t="n">
        <f aca="false">COUNT(C161:N161)</f>
        <v>0</v>
      </c>
      <c r="P161" s="45" t="str">
        <f aca="false">IF(O161=0,"",AVERAGE(C161:N161))</f>
        <v/>
      </c>
      <c r="Q161" s="45" t="str">
        <f aca="false">IF(O161=0,"",IF(O161&lt;2,0,STDEV(C161:N161)))</f>
        <v/>
      </c>
      <c r="R161" s="38" t="str">
        <f aca="false">IF(O161=0,"",P161/Settings!$B$8)</f>
        <v/>
      </c>
      <c r="S161" s="38" t="str">
        <f aca="false">IF(O161=0,"",Q161/SQRT(Settings!$B$8))</f>
        <v/>
      </c>
    </row>
    <row r="162" customFormat="false" ht="15" hidden="false" customHeight="false" outlineLevel="0" collapsed="false">
      <c r="A162" s="43" t="str">
        <f aca="false">IF(Calculator!$A162="","",Calculator!$A162)</f>
        <v/>
      </c>
      <c r="B162" s="43" t="str">
        <f aca="false">IF(Calculator!$B162="","",Calculator!$B162)</f>
        <v/>
      </c>
      <c r="C162" s="37"/>
      <c r="D162" s="37"/>
      <c r="E162" s="37"/>
      <c r="F162" s="37"/>
      <c r="G162" s="37"/>
      <c r="H162" s="37"/>
      <c r="I162" s="37"/>
      <c r="J162" s="37"/>
      <c r="K162" s="37"/>
      <c r="L162" s="37"/>
      <c r="M162" s="37"/>
      <c r="N162" s="37"/>
      <c r="O162" s="44" t="n">
        <f aca="false">COUNT(C162:N162)</f>
        <v>0</v>
      </c>
      <c r="P162" s="45" t="str">
        <f aca="false">IF(O162=0,"",AVERAGE(C162:N162))</f>
        <v/>
      </c>
      <c r="Q162" s="45" t="str">
        <f aca="false">IF(O162=0,"",IF(O162&lt;2,0,STDEV(C162:N162)))</f>
        <v/>
      </c>
      <c r="R162" s="38" t="str">
        <f aca="false">IF(O162=0,"",P162/Settings!$B$8)</f>
        <v/>
      </c>
      <c r="S162" s="38" t="str">
        <f aca="false">IF(O162=0,"",Q162/SQRT(Settings!$B$8))</f>
        <v/>
      </c>
    </row>
    <row r="163" customFormat="false" ht="15" hidden="false" customHeight="false" outlineLevel="0" collapsed="false">
      <c r="A163" s="43" t="str">
        <f aca="false">IF(Calculator!$A163="","",Calculator!$A163)</f>
        <v/>
      </c>
      <c r="B163" s="43" t="str">
        <f aca="false">IF(Calculator!$B163="","",Calculator!$B163)</f>
        <v/>
      </c>
      <c r="C163" s="37"/>
      <c r="D163" s="37"/>
      <c r="E163" s="37"/>
      <c r="F163" s="37"/>
      <c r="G163" s="37"/>
      <c r="H163" s="37"/>
      <c r="I163" s="37"/>
      <c r="J163" s="37"/>
      <c r="K163" s="37"/>
      <c r="L163" s="37"/>
      <c r="M163" s="37"/>
      <c r="N163" s="37"/>
      <c r="O163" s="44" t="n">
        <f aca="false">COUNT(C163:N163)</f>
        <v>0</v>
      </c>
      <c r="P163" s="45" t="str">
        <f aca="false">IF(O163=0,"",AVERAGE(C163:N163))</f>
        <v/>
      </c>
      <c r="Q163" s="45" t="str">
        <f aca="false">IF(O163=0,"",IF(O163&lt;2,0,STDEV(C163:N163)))</f>
        <v/>
      </c>
      <c r="R163" s="38" t="str">
        <f aca="false">IF(O163=0,"",P163/Settings!$B$8)</f>
        <v/>
      </c>
      <c r="S163" s="38" t="str">
        <f aca="false">IF(O163=0,"",Q163/SQRT(Settings!$B$8))</f>
        <v/>
      </c>
    </row>
    <row r="164" customFormat="false" ht="15" hidden="false" customHeight="false" outlineLevel="0" collapsed="false">
      <c r="A164" s="43" t="str">
        <f aca="false">IF(Calculator!$A164="","",Calculator!$A164)</f>
        <v/>
      </c>
      <c r="B164" s="43" t="str">
        <f aca="false">IF(Calculator!$B164="","",Calculator!$B164)</f>
        <v/>
      </c>
      <c r="C164" s="37"/>
      <c r="D164" s="37"/>
      <c r="E164" s="37"/>
      <c r="F164" s="37"/>
      <c r="G164" s="37"/>
      <c r="H164" s="37"/>
      <c r="I164" s="37"/>
      <c r="J164" s="37"/>
      <c r="K164" s="37"/>
      <c r="L164" s="37"/>
      <c r="M164" s="37"/>
      <c r="N164" s="37"/>
      <c r="O164" s="44" t="n">
        <f aca="false">COUNT(C164:N164)</f>
        <v>0</v>
      </c>
      <c r="P164" s="45" t="str">
        <f aca="false">IF(O164=0,"",AVERAGE(C164:N164))</f>
        <v/>
      </c>
      <c r="Q164" s="45" t="str">
        <f aca="false">IF(O164=0,"",IF(O164&lt;2,0,STDEV(C164:N164)))</f>
        <v/>
      </c>
      <c r="R164" s="38" t="str">
        <f aca="false">IF(O164=0,"",P164/Settings!$B$8)</f>
        <v/>
      </c>
      <c r="S164" s="38" t="str">
        <f aca="false">IF(O164=0,"",Q164/SQRT(Settings!$B$8))</f>
        <v/>
      </c>
    </row>
    <row r="165" customFormat="false" ht="15" hidden="false" customHeight="false" outlineLevel="0" collapsed="false">
      <c r="A165" s="43" t="str">
        <f aca="false">IF(Calculator!$A165="","",Calculator!$A165)</f>
        <v/>
      </c>
      <c r="B165" s="43" t="str">
        <f aca="false">IF(Calculator!$B165="","",Calculator!$B165)</f>
        <v/>
      </c>
      <c r="C165" s="37"/>
      <c r="D165" s="37"/>
      <c r="E165" s="37"/>
      <c r="F165" s="37"/>
      <c r="G165" s="37"/>
      <c r="H165" s="37"/>
      <c r="I165" s="37"/>
      <c r="J165" s="37"/>
      <c r="K165" s="37"/>
      <c r="L165" s="37"/>
      <c r="M165" s="37"/>
      <c r="N165" s="37"/>
      <c r="O165" s="44" t="n">
        <f aca="false">COUNT(C165:N165)</f>
        <v>0</v>
      </c>
      <c r="P165" s="45" t="str">
        <f aca="false">IF(O165=0,"",AVERAGE(C165:N165))</f>
        <v/>
      </c>
      <c r="Q165" s="45" t="str">
        <f aca="false">IF(O165=0,"",IF(O165&lt;2,0,STDEV(C165:N165)))</f>
        <v/>
      </c>
      <c r="R165" s="38" t="str">
        <f aca="false">IF(O165=0,"",P165/Settings!$B$8)</f>
        <v/>
      </c>
      <c r="S165" s="38" t="str">
        <f aca="false">IF(O165=0,"",Q165/SQRT(Settings!$B$8))</f>
        <v/>
      </c>
    </row>
    <row r="166" customFormat="false" ht="15" hidden="false" customHeight="false" outlineLevel="0" collapsed="false">
      <c r="A166" s="43" t="str">
        <f aca="false">IF(Calculator!$A166="","",Calculator!$A166)</f>
        <v/>
      </c>
      <c r="B166" s="43" t="str">
        <f aca="false">IF(Calculator!$B166="","",Calculator!$B166)</f>
        <v/>
      </c>
      <c r="C166" s="37"/>
      <c r="D166" s="37"/>
      <c r="E166" s="37"/>
      <c r="F166" s="37"/>
      <c r="G166" s="37"/>
      <c r="H166" s="37"/>
      <c r="I166" s="37"/>
      <c r="J166" s="37"/>
      <c r="K166" s="37"/>
      <c r="L166" s="37"/>
      <c r="M166" s="37"/>
      <c r="N166" s="37"/>
      <c r="O166" s="44" t="n">
        <f aca="false">COUNT(C166:N166)</f>
        <v>0</v>
      </c>
      <c r="P166" s="45" t="str">
        <f aca="false">IF(O166=0,"",AVERAGE(C166:N166))</f>
        <v/>
      </c>
      <c r="Q166" s="45" t="str">
        <f aca="false">IF(O166=0,"",IF(O166&lt;2,0,STDEV(C166:N166)))</f>
        <v/>
      </c>
      <c r="R166" s="38" t="str">
        <f aca="false">IF(O166=0,"",P166/Settings!$B$8)</f>
        <v/>
      </c>
      <c r="S166" s="38" t="str">
        <f aca="false">IF(O166=0,"",Q166/SQRT(Settings!$B$8))</f>
        <v/>
      </c>
    </row>
    <row r="167" customFormat="false" ht="15" hidden="false" customHeight="false" outlineLevel="0" collapsed="false">
      <c r="A167" s="43" t="str">
        <f aca="false">IF(Calculator!$A167="","",Calculator!$A167)</f>
        <v/>
      </c>
      <c r="B167" s="43" t="str">
        <f aca="false">IF(Calculator!$B167="","",Calculator!$B167)</f>
        <v/>
      </c>
      <c r="C167" s="37"/>
      <c r="D167" s="37"/>
      <c r="E167" s="37"/>
      <c r="F167" s="37"/>
      <c r="G167" s="37"/>
      <c r="H167" s="37"/>
      <c r="I167" s="37"/>
      <c r="J167" s="37"/>
      <c r="K167" s="37"/>
      <c r="L167" s="37"/>
      <c r="M167" s="37"/>
      <c r="N167" s="37"/>
      <c r="O167" s="44" t="n">
        <f aca="false">COUNT(C167:N167)</f>
        <v>0</v>
      </c>
      <c r="P167" s="45" t="str">
        <f aca="false">IF(O167=0,"",AVERAGE(C167:N167))</f>
        <v/>
      </c>
      <c r="Q167" s="45" t="str">
        <f aca="false">IF(O167=0,"",IF(O167&lt;2,0,STDEV(C167:N167)))</f>
        <v/>
      </c>
      <c r="R167" s="38" t="str">
        <f aca="false">IF(O167=0,"",P167/Settings!$B$8)</f>
        <v/>
      </c>
      <c r="S167" s="38" t="str">
        <f aca="false">IF(O167=0,"",Q167/SQRT(Settings!$B$8))</f>
        <v/>
      </c>
    </row>
    <row r="168" customFormat="false" ht="15" hidden="false" customHeight="false" outlineLevel="0" collapsed="false">
      <c r="A168" s="43" t="str">
        <f aca="false">IF(Calculator!$A168="","",Calculator!$A168)</f>
        <v/>
      </c>
      <c r="B168" s="43" t="str">
        <f aca="false">IF(Calculator!$B168="","",Calculator!$B168)</f>
        <v/>
      </c>
      <c r="C168" s="37"/>
      <c r="D168" s="37"/>
      <c r="E168" s="37"/>
      <c r="F168" s="37"/>
      <c r="G168" s="37"/>
      <c r="H168" s="37"/>
      <c r="I168" s="37"/>
      <c r="J168" s="37"/>
      <c r="K168" s="37"/>
      <c r="L168" s="37"/>
      <c r="M168" s="37"/>
      <c r="N168" s="37"/>
      <c r="O168" s="44" t="n">
        <f aca="false">COUNT(C168:N168)</f>
        <v>0</v>
      </c>
      <c r="P168" s="45" t="str">
        <f aca="false">IF(O168=0,"",AVERAGE(C168:N168))</f>
        <v/>
      </c>
      <c r="Q168" s="45" t="str">
        <f aca="false">IF(O168=0,"",IF(O168&lt;2,0,STDEV(C168:N168)))</f>
        <v/>
      </c>
      <c r="R168" s="38" t="str">
        <f aca="false">IF(O168=0,"",P168/Settings!$B$8)</f>
        <v/>
      </c>
      <c r="S168" s="38" t="str">
        <f aca="false">IF(O168=0,"",Q168/SQRT(Settings!$B$8))</f>
        <v/>
      </c>
    </row>
    <row r="169" customFormat="false" ht="15" hidden="false" customHeight="false" outlineLevel="0" collapsed="false">
      <c r="A169" s="43" t="str">
        <f aca="false">IF(Calculator!$A169="","",Calculator!$A169)</f>
        <v/>
      </c>
      <c r="B169" s="43" t="str">
        <f aca="false">IF(Calculator!$B169="","",Calculator!$B169)</f>
        <v/>
      </c>
      <c r="C169" s="37"/>
      <c r="D169" s="37"/>
      <c r="E169" s="37"/>
      <c r="F169" s="37"/>
      <c r="G169" s="37"/>
      <c r="H169" s="37"/>
      <c r="I169" s="37"/>
      <c r="J169" s="37"/>
      <c r="K169" s="37"/>
      <c r="L169" s="37"/>
      <c r="M169" s="37"/>
      <c r="N169" s="37"/>
      <c r="O169" s="44" t="n">
        <f aca="false">COUNT(C169:N169)</f>
        <v>0</v>
      </c>
      <c r="P169" s="45" t="str">
        <f aca="false">IF(O169=0,"",AVERAGE(C169:N169))</f>
        <v/>
      </c>
      <c r="Q169" s="45" t="str">
        <f aca="false">IF(O169=0,"",IF(O169&lt;2,0,STDEV(C169:N169)))</f>
        <v/>
      </c>
      <c r="R169" s="38" t="str">
        <f aca="false">IF(O169=0,"",P169/Settings!$B$8)</f>
        <v/>
      </c>
      <c r="S169" s="38" t="str">
        <f aca="false">IF(O169=0,"",Q169/SQRT(Settings!$B$8))</f>
        <v/>
      </c>
    </row>
    <row r="170" customFormat="false" ht="15" hidden="false" customHeight="false" outlineLevel="0" collapsed="false">
      <c r="A170" s="43" t="str">
        <f aca="false">IF(Calculator!$A170="","",Calculator!$A170)</f>
        <v/>
      </c>
      <c r="B170" s="43" t="str">
        <f aca="false">IF(Calculator!$B170="","",Calculator!$B170)</f>
        <v/>
      </c>
      <c r="C170" s="37"/>
      <c r="D170" s="37"/>
      <c r="E170" s="37"/>
      <c r="F170" s="37"/>
      <c r="G170" s="37"/>
      <c r="H170" s="37"/>
      <c r="I170" s="37"/>
      <c r="J170" s="37"/>
      <c r="K170" s="37"/>
      <c r="L170" s="37"/>
      <c r="M170" s="37"/>
      <c r="N170" s="37"/>
      <c r="O170" s="44" t="n">
        <f aca="false">COUNT(C170:N170)</f>
        <v>0</v>
      </c>
      <c r="P170" s="45" t="str">
        <f aca="false">IF(O170=0,"",AVERAGE(C170:N170))</f>
        <v/>
      </c>
      <c r="Q170" s="45" t="str">
        <f aca="false">IF(O170=0,"",IF(O170&lt;2,0,STDEV(C170:N170)))</f>
        <v/>
      </c>
      <c r="R170" s="38" t="str">
        <f aca="false">IF(O170=0,"",P170/Settings!$B$8)</f>
        <v/>
      </c>
      <c r="S170" s="38" t="str">
        <f aca="false">IF(O170=0,"",Q170/SQRT(Settings!$B$8))</f>
        <v/>
      </c>
    </row>
    <row r="171" customFormat="false" ht="15" hidden="false" customHeight="false" outlineLevel="0" collapsed="false">
      <c r="A171" s="43" t="str">
        <f aca="false">IF(Calculator!$A171="","",Calculator!$A171)</f>
        <v/>
      </c>
      <c r="B171" s="43" t="str">
        <f aca="false">IF(Calculator!$B171="","",Calculator!$B171)</f>
        <v/>
      </c>
      <c r="C171" s="37"/>
      <c r="D171" s="37"/>
      <c r="E171" s="37"/>
      <c r="F171" s="37"/>
      <c r="G171" s="37"/>
      <c r="H171" s="37"/>
      <c r="I171" s="37"/>
      <c r="J171" s="37"/>
      <c r="K171" s="37"/>
      <c r="L171" s="37"/>
      <c r="M171" s="37"/>
      <c r="N171" s="37"/>
      <c r="O171" s="44" t="n">
        <f aca="false">COUNT(C171:N171)</f>
        <v>0</v>
      </c>
      <c r="P171" s="45" t="str">
        <f aca="false">IF(O171=0,"",AVERAGE(C171:N171))</f>
        <v/>
      </c>
      <c r="Q171" s="45" t="str">
        <f aca="false">IF(O171=0,"",IF(O171&lt;2,0,STDEV(C171:N171)))</f>
        <v/>
      </c>
      <c r="R171" s="38" t="str">
        <f aca="false">IF(O171=0,"",P171/Settings!$B$8)</f>
        <v/>
      </c>
      <c r="S171" s="38" t="str">
        <f aca="false">IF(O171=0,"",Q171/SQRT(Settings!$B$8))</f>
        <v/>
      </c>
    </row>
    <row r="172" customFormat="false" ht="15" hidden="false" customHeight="false" outlineLevel="0" collapsed="false">
      <c r="A172" s="43" t="str">
        <f aca="false">IF(Calculator!$A172="","",Calculator!$A172)</f>
        <v/>
      </c>
      <c r="B172" s="43" t="str">
        <f aca="false">IF(Calculator!$B172="","",Calculator!$B172)</f>
        <v/>
      </c>
      <c r="C172" s="37"/>
      <c r="D172" s="37"/>
      <c r="E172" s="37"/>
      <c r="F172" s="37"/>
      <c r="G172" s="37"/>
      <c r="H172" s="37"/>
      <c r="I172" s="37"/>
      <c r="J172" s="37"/>
      <c r="K172" s="37"/>
      <c r="L172" s="37"/>
      <c r="M172" s="37"/>
      <c r="N172" s="37"/>
      <c r="O172" s="44" t="n">
        <f aca="false">COUNT(C172:N172)</f>
        <v>0</v>
      </c>
      <c r="P172" s="45" t="str">
        <f aca="false">IF(O172=0,"",AVERAGE(C172:N172))</f>
        <v/>
      </c>
      <c r="Q172" s="45" t="str">
        <f aca="false">IF(O172=0,"",IF(O172&lt;2,0,STDEV(C172:N172)))</f>
        <v/>
      </c>
      <c r="R172" s="38" t="str">
        <f aca="false">IF(O172=0,"",P172/Settings!$B$8)</f>
        <v/>
      </c>
      <c r="S172" s="38" t="str">
        <f aca="false">IF(O172=0,"",Q172/SQRT(Settings!$B$8))</f>
        <v/>
      </c>
    </row>
    <row r="173" customFormat="false" ht="15" hidden="false" customHeight="false" outlineLevel="0" collapsed="false">
      <c r="A173" s="43" t="str">
        <f aca="false">IF(Calculator!$A173="","",Calculator!$A173)</f>
        <v/>
      </c>
      <c r="B173" s="43" t="str">
        <f aca="false">IF(Calculator!$B173="","",Calculator!$B173)</f>
        <v/>
      </c>
      <c r="C173" s="37"/>
      <c r="D173" s="37"/>
      <c r="E173" s="37"/>
      <c r="F173" s="37"/>
      <c r="G173" s="37"/>
      <c r="H173" s="37"/>
      <c r="I173" s="37"/>
      <c r="J173" s="37"/>
      <c r="K173" s="37"/>
      <c r="L173" s="37"/>
      <c r="M173" s="37"/>
      <c r="N173" s="37"/>
      <c r="O173" s="44" t="n">
        <f aca="false">COUNT(C173:N173)</f>
        <v>0</v>
      </c>
      <c r="P173" s="45" t="str">
        <f aca="false">IF(O173=0,"",AVERAGE(C173:N173))</f>
        <v/>
      </c>
      <c r="Q173" s="45" t="str">
        <f aca="false">IF(O173=0,"",IF(O173&lt;2,0,STDEV(C173:N173)))</f>
        <v/>
      </c>
      <c r="R173" s="38" t="str">
        <f aca="false">IF(O173=0,"",P173/Settings!$B$8)</f>
        <v/>
      </c>
      <c r="S173" s="38" t="str">
        <f aca="false">IF(O173=0,"",Q173/SQRT(Settings!$B$8))</f>
        <v/>
      </c>
    </row>
    <row r="174" customFormat="false" ht="15" hidden="false" customHeight="false" outlineLevel="0" collapsed="false">
      <c r="A174" s="43" t="str">
        <f aca="false">IF(Calculator!$A174="","",Calculator!$A174)</f>
        <v/>
      </c>
      <c r="B174" s="43" t="str">
        <f aca="false">IF(Calculator!$B174="","",Calculator!$B174)</f>
        <v/>
      </c>
      <c r="C174" s="37"/>
      <c r="D174" s="37"/>
      <c r="E174" s="37"/>
      <c r="F174" s="37"/>
      <c r="G174" s="37"/>
      <c r="H174" s="37"/>
      <c r="I174" s="37"/>
      <c r="J174" s="37"/>
      <c r="K174" s="37"/>
      <c r="L174" s="37"/>
      <c r="M174" s="37"/>
      <c r="N174" s="37"/>
      <c r="O174" s="44" t="n">
        <f aca="false">COUNT(C174:N174)</f>
        <v>0</v>
      </c>
      <c r="P174" s="45" t="str">
        <f aca="false">IF(O174=0,"",AVERAGE(C174:N174))</f>
        <v/>
      </c>
      <c r="Q174" s="45" t="str">
        <f aca="false">IF(O174=0,"",IF(O174&lt;2,0,STDEV(C174:N174)))</f>
        <v/>
      </c>
      <c r="R174" s="38" t="str">
        <f aca="false">IF(O174=0,"",P174/Settings!$B$8)</f>
        <v/>
      </c>
      <c r="S174" s="38" t="str">
        <f aca="false">IF(O174=0,"",Q174/SQRT(Settings!$B$8))</f>
        <v/>
      </c>
    </row>
    <row r="175" customFormat="false" ht="15" hidden="false" customHeight="false" outlineLevel="0" collapsed="false">
      <c r="A175" s="43" t="str">
        <f aca="false">IF(Calculator!$A175="","",Calculator!$A175)</f>
        <v/>
      </c>
      <c r="B175" s="43" t="str">
        <f aca="false">IF(Calculator!$B175="","",Calculator!$B175)</f>
        <v/>
      </c>
      <c r="C175" s="37"/>
      <c r="D175" s="37"/>
      <c r="E175" s="37"/>
      <c r="F175" s="37"/>
      <c r="G175" s="37"/>
      <c r="H175" s="37"/>
      <c r="I175" s="37"/>
      <c r="J175" s="37"/>
      <c r="K175" s="37"/>
      <c r="L175" s="37"/>
      <c r="M175" s="37"/>
      <c r="N175" s="37"/>
      <c r="O175" s="44" t="n">
        <f aca="false">COUNT(C175:N175)</f>
        <v>0</v>
      </c>
      <c r="P175" s="45" t="str">
        <f aca="false">IF(O175=0,"",AVERAGE(C175:N175))</f>
        <v/>
      </c>
      <c r="Q175" s="45" t="str">
        <f aca="false">IF(O175=0,"",IF(O175&lt;2,0,STDEV(C175:N175)))</f>
        <v/>
      </c>
      <c r="R175" s="38" t="str">
        <f aca="false">IF(O175=0,"",P175/Settings!$B$8)</f>
        <v/>
      </c>
      <c r="S175" s="38" t="str">
        <f aca="false">IF(O175=0,"",Q175/SQRT(Settings!$B$8))</f>
        <v/>
      </c>
    </row>
    <row r="176" customFormat="false" ht="15" hidden="false" customHeight="false" outlineLevel="0" collapsed="false">
      <c r="A176" s="43" t="str">
        <f aca="false">IF(Calculator!$A176="","",Calculator!$A176)</f>
        <v/>
      </c>
      <c r="B176" s="43" t="str">
        <f aca="false">IF(Calculator!$B176="","",Calculator!$B176)</f>
        <v/>
      </c>
      <c r="C176" s="37"/>
      <c r="D176" s="37"/>
      <c r="E176" s="37"/>
      <c r="F176" s="37"/>
      <c r="G176" s="37"/>
      <c r="H176" s="37"/>
      <c r="I176" s="37"/>
      <c r="J176" s="37"/>
      <c r="K176" s="37"/>
      <c r="L176" s="37"/>
      <c r="M176" s="37"/>
      <c r="N176" s="37"/>
      <c r="O176" s="44" t="n">
        <f aca="false">COUNT(C176:N176)</f>
        <v>0</v>
      </c>
      <c r="P176" s="45" t="str">
        <f aca="false">IF(O176=0,"",AVERAGE(C176:N176))</f>
        <v/>
      </c>
      <c r="Q176" s="45" t="str">
        <f aca="false">IF(O176=0,"",IF(O176&lt;2,0,STDEV(C176:N176)))</f>
        <v/>
      </c>
      <c r="R176" s="38" t="str">
        <f aca="false">IF(O176=0,"",P176/Settings!$B$8)</f>
        <v/>
      </c>
      <c r="S176" s="38" t="str">
        <f aca="false">IF(O176=0,"",Q176/SQRT(Settings!$B$8))</f>
        <v/>
      </c>
    </row>
    <row r="177" customFormat="false" ht="15" hidden="false" customHeight="false" outlineLevel="0" collapsed="false">
      <c r="A177" s="43" t="str">
        <f aca="false">IF(Calculator!$A177="","",Calculator!$A177)</f>
        <v/>
      </c>
      <c r="B177" s="43" t="str">
        <f aca="false">IF(Calculator!$B177="","",Calculator!$B177)</f>
        <v/>
      </c>
      <c r="C177" s="37"/>
      <c r="D177" s="37"/>
      <c r="E177" s="37"/>
      <c r="F177" s="37"/>
      <c r="G177" s="37"/>
      <c r="H177" s="37"/>
      <c r="I177" s="37"/>
      <c r="J177" s="37"/>
      <c r="K177" s="37"/>
      <c r="L177" s="37"/>
      <c r="M177" s="37"/>
      <c r="N177" s="37"/>
      <c r="O177" s="44" t="n">
        <f aca="false">COUNT(C177:N177)</f>
        <v>0</v>
      </c>
      <c r="P177" s="45" t="str">
        <f aca="false">IF(O177=0,"",AVERAGE(C177:N177))</f>
        <v/>
      </c>
      <c r="Q177" s="45" t="str">
        <f aca="false">IF(O177=0,"",IF(O177&lt;2,0,STDEV(C177:N177)))</f>
        <v/>
      </c>
      <c r="R177" s="38" t="str">
        <f aca="false">IF(O177=0,"",P177/Settings!$B$8)</f>
        <v/>
      </c>
      <c r="S177" s="38" t="str">
        <f aca="false">IF(O177=0,"",Q177/SQRT(Settings!$B$8))</f>
        <v/>
      </c>
    </row>
    <row r="178" customFormat="false" ht="15" hidden="false" customHeight="false" outlineLevel="0" collapsed="false">
      <c r="A178" s="43" t="str">
        <f aca="false">IF(Calculator!$A178="","",Calculator!$A178)</f>
        <v/>
      </c>
      <c r="B178" s="43" t="str">
        <f aca="false">IF(Calculator!$B178="","",Calculator!$B178)</f>
        <v/>
      </c>
      <c r="C178" s="37"/>
      <c r="D178" s="37"/>
      <c r="E178" s="37"/>
      <c r="F178" s="37"/>
      <c r="G178" s="37"/>
      <c r="H178" s="37"/>
      <c r="I178" s="37"/>
      <c r="J178" s="37"/>
      <c r="K178" s="37"/>
      <c r="L178" s="37"/>
      <c r="M178" s="37"/>
      <c r="N178" s="37"/>
      <c r="O178" s="44" t="n">
        <f aca="false">COUNT(C178:N178)</f>
        <v>0</v>
      </c>
      <c r="P178" s="45" t="str">
        <f aca="false">IF(O178=0,"",AVERAGE(C178:N178))</f>
        <v/>
      </c>
      <c r="Q178" s="45" t="str">
        <f aca="false">IF(O178=0,"",IF(O178&lt;2,0,STDEV(C178:N178)))</f>
        <v/>
      </c>
      <c r="R178" s="38" t="str">
        <f aca="false">IF(O178=0,"",P178/Settings!$B$8)</f>
        <v/>
      </c>
      <c r="S178" s="38" t="str">
        <f aca="false">IF(O178=0,"",Q178/SQRT(Settings!$B$8))</f>
        <v/>
      </c>
    </row>
    <row r="179" customFormat="false" ht="15" hidden="false" customHeight="false" outlineLevel="0" collapsed="false">
      <c r="A179" s="43" t="str">
        <f aca="false">IF(Calculator!$A179="","",Calculator!$A179)</f>
        <v/>
      </c>
      <c r="B179" s="43" t="str">
        <f aca="false">IF(Calculator!$B179="","",Calculator!$B179)</f>
        <v/>
      </c>
      <c r="C179" s="37"/>
      <c r="D179" s="37"/>
      <c r="E179" s="37"/>
      <c r="F179" s="37"/>
      <c r="G179" s="37"/>
      <c r="H179" s="37"/>
      <c r="I179" s="37"/>
      <c r="J179" s="37"/>
      <c r="K179" s="37"/>
      <c r="L179" s="37"/>
      <c r="M179" s="37"/>
      <c r="N179" s="37"/>
      <c r="O179" s="44" t="n">
        <f aca="false">COUNT(C179:N179)</f>
        <v>0</v>
      </c>
      <c r="P179" s="45" t="str">
        <f aca="false">IF(O179=0,"",AVERAGE(C179:N179))</f>
        <v/>
      </c>
      <c r="Q179" s="45" t="str">
        <f aca="false">IF(O179=0,"",IF(O179&lt;2,0,STDEV(C179:N179)))</f>
        <v/>
      </c>
      <c r="R179" s="38" t="str">
        <f aca="false">IF(O179=0,"",P179/Settings!$B$8)</f>
        <v/>
      </c>
      <c r="S179" s="38" t="str">
        <f aca="false">IF(O179=0,"",Q179/SQRT(Settings!$B$8))</f>
        <v/>
      </c>
    </row>
    <row r="180" customFormat="false" ht="15" hidden="false" customHeight="false" outlineLevel="0" collapsed="false">
      <c r="A180" s="43" t="str">
        <f aca="false">IF(Calculator!$A180="","",Calculator!$A180)</f>
        <v/>
      </c>
      <c r="B180" s="43" t="str">
        <f aca="false">IF(Calculator!$B180="","",Calculator!$B180)</f>
        <v/>
      </c>
      <c r="C180" s="37"/>
      <c r="D180" s="37"/>
      <c r="E180" s="37"/>
      <c r="F180" s="37"/>
      <c r="G180" s="37"/>
      <c r="H180" s="37"/>
      <c r="I180" s="37"/>
      <c r="J180" s="37"/>
      <c r="K180" s="37"/>
      <c r="L180" s="37"/>
      <c r="M180" s="37"/>
      <c r="N180" s="37"/>
      <c r="O180" s="44" t="n">
        <f aca="false">COUNT(C180:N180)</f>
        <v>0</v>
      </c>
      <c r="P180" s="45" t="str">
        <f aca="false">IF(O180=0,"",AVERAGE(C180:N180))</f>
        <v/>
      </c>
      <c r="Q180" s="45" t="str">
        <f aca="false">IF(O180=0,"",IF(O180&lt;2,0,STDEV(C180:N180)))</f>
        <v/>
      </c>
      <c r="R180" s="38" t="str">
        <f aca="false">IF(O180=0,"",P180/Settings!$B$8)</f>
        <v/>
      </c>
      <c r="S180" s="38" t="str">
        <f aca="false">IF(O180=0,"",Q180/SQRT(Settings!$B$8))</f>
        <v/>
      </c>
    </row>
    <row r="181" customFormat="false" ht="15" hidden="false" customHeight="false" outlineLevel="0" collapsed="false">
      <c r="A181" s="43" t="str">
        <f aca="false">IF(Calculator!$A181="","",Calculator!$A181)</f>
        <v/>
      </c>
      <c r="B181" s="43" t="str">
        <f aca="false">IF(Calculator!$B181="","",Calculator!$B181)</f>
        <v/>
      </c>
      <c r="C181" s="37"/>
      <c r="D181" s="37"/>
      <c r="E181" s="37"/>
      <c r="F181" s="37"/>
      <c r="G181" s="37"/>
      <c r="H181" s="37"/>
      <c r="I181" s="37"/>
      <c r="J181" s="37"/>
      <c r="K181" s="37"/>
      <c r="L181" s="37"/>
      <c r="M181" s="37"/>
      <c r="N181" s="37"/>
      <c r="O181" s="44" t="n">
        <f aca="false">COUNT(C181:N181)</f>
        <v>0</v>
      </c>
      <c r="P181" s="45" t="str">
        <f aca="false">IF(O181=0,"",AVERAGE(C181:N181))</f>
        <v/>
      </c>
      <c r="Q181" s="45" t="str">
        <f aca="false">IF(O181=0,"",IF(O181&lt;2,0,STDEV(C181:N181)))</f>
        <v/>
      </c>
      <c r="R181" s="38" t="str">
        <f aca="false">IF(O181=0,"",P181/Settings!$B$8)</f>
        <v/>
      </c>
      <c r="S181" s="38" t="str">
        <f aca="false">IF(O181=0,"",Q181/SQRT(Settings!$B$8))</f>
        <v/>
      </c>
    </row>
    <row r="182" customFormat="false" ht="15" hidden="false" customHeight="false" outlineLevel="0" collapsed="false">
      <c r="A182" s="43" t="str">
        <f aca="false">IF(Calculator!$A182="","",Calculator!$A182)</f>
        <v/>
      </c>
      <c r="B182" s="43" t="str">
        <f aca="false">IF(Calculator!$B182="","",Calculator!$B182)</f>
        <v/>
      </c>
      <c r="C182" s="37"/>
      <c r="D182" s="37"/>
      <c r="E182" s="37"/>
      <c r="F182" s="37"/>
      <c r="G182" s="37"/>
      <c r="H182" s="37"/>
      <c r="I182" s="37"/>
      <c r="J182" s="37"/>
      <c r="K182" s="37"/>
      <c r="L182" s="37"/>
      <c r="M182" s="37"/>
      <c r="N182" s="37"/>
      <c r="O182" s="44" t="n">
        <f aca="false">COUNT(C182:N182)</f>
        <v>0</v>
      </c>
      <c r="P182" s="45" t="str">
        <f aca="false">IF(O182=0,"",AVERAGE(C182:N182))</f>
        <v/>
      </c>
      <c r="Q182" s="45" t="str">
        <f aca="false">IF(O182=0,"",IF(O182&lt;2,0,STDEV(C182:N182)))</f>
        <v/>
      </c>
      <c r="R182" s="38" t="str">
        <f aca="false">IF(O182=0,"",P182/Settings!$B$8)</f>
        <v/>
      </c>
      <c r="S182" s="38" t="str">
        <f aca="false">IF(O182=0,"",Q182/SQRT(Settings!$B$8))</f>
        <v/>
      </c>
    </row>
    <row r="183" customFormat="false" ht="15" hidden="false" customHeight="false" outlineLevel="0" collapsed="false">
      <c r="A183" s="43" t="str">
        <f aca="false">IF(Calculator!$A183="","",Calculator!$A183)</f>
        <v/>
      </c>
      <c r="B183" s="43" t="str">
        <f aca="false">IF(Calculator!$B183="","",Calculator!$B183)</f>
        <v/>
      </c>
      <c r="C183" s="37"/>
      <c r="D183" s="37"/>
      <c r="E183" s="37"/>
      <c r="F183" s="37"/>
      <c r="G183" s="37"/>
      <c r="H183" s="37"/>
      <c r="I183" s="37"/>
      <c r="J183" s="37"/>
      <c r="K183" s="37"/>
      <c r="L183" s="37"/>
      <c r="M183" s="37"/>
      <c r="N183" s="37"/>
      <c r="O183" s="44" t="n">
        <f aca="false">COUNT(C183:N183)</f>
        <v>0</v>
      </c>
      <c r="P183" s="45" t="str">
        <f aca="false">IF(O183=0,"",AVERAGE(C183:N183))</f>
        <v/>
      </c>
      <c r="Q183" s="45" t="str">
        <f aca="false">IF(O183=0,"",IF(O183&lt;2,0,STDEV(C183:N183)))</f>
        <v/>
      </c>
      <c r="R183" s="38" t="str">
        <f aca="false">IF(O183=0,"",P183/Settings!$B$8)</f>
        <v/>
      </c>
      <c r="S183" s="38" t="str">
        <f aca="false">IF(O183=0,"",Q183/SQRT(Settings!$B$8))</f>
        <v/>
      </c>
    </row>
    <row r="184" customFormat="false" ht="15" hidden="false" customHeight="false" outlineLevel="0" collapsed="false">
      <c r="A184" s="43" t="str">
        <f aca="false">IF(Calculator!$A184="","",Calculator!$A184)</f>
        <v/>
      </c>
      <c r="B184" s="43" t="str">
        <f aca="false">IF(Calculator!$B184="","",Calculator!$B184)</f>
        <v/>
      </c>
      <c r="C184" s="37"/>
      <c r="D184" s="37"/>
      <c r="E184" s="37"/>
      <c r="F184" s="37"/>
      <c r="G184" s="37"/>
      <c r="H184" s="37"/>
      <c r="I184" s="37"/>
      <c r="J184" s="37"/>
      <c r="K184" s="37"/>
      <c r="L184" s="37"/>
      <c r="M184" s="37"/>
      <c r="N184" s="37"/>
      <c r="O184" s="44" t="n">
        <f aca="false">COUNT(C184:N184)</f>
        <v>0</v>
      </c>
      <c r="P184" s="45" t="str">
        <f aca="false">IF(O184=0,"",AVERAGE(C184:N184))</f>
        <v/>
      </c>
      <c r="Q184" s="45" t="str">
        <f aca="false">IF(O184=0,"",IF(O184&lt;2,0,STDEV(C184:N184)))</f>
        <v/>
      </c>
      <c r="R184" s="38" t="str">
        <f aca="false">IF(O184=0,"",P184/Settings!$B$8)</f>
        <v/>
      </c>
      <c r="S184" s="38" t="str">
        <f aca="false">IF(O184=0,"",Q184/SQRT(Settings!$B$8))</f>
        <v/>
      </c>
    </row>
    <row r="185" customFormat="false" ht="15" hidden="false" customHeight="false" outlineLevel="0" collapsed="false">
      <c r="A185" s="43" t="str">
        <f aca="false">IF(Calculator!$A185="","",Calculator!$A185)</f>
        <v/>
      </c>
      <c r="B185" s="43" t="str">
        <f aca="false">IF(Calculator!$B185="","",Calculator!$B185)</f>
        <v/>
      </c>
      <c r="C185" s="37"/>
      <c r="D185" s="37"/>
      <c r="E185" s="37"/>
      <c r="F185" s="37"/>
      <c r="G185" s="37"/>
      <c r="H185" s="37"/>
      <c r="I185" s="37"/>
      <c r="J185" s="37"/>
      <c r="K185" s="37"/>
      <c r="L185" s="37"/>
      <c r="M185" s="37"/>
      <c r="N185" s="37"/>
      <c r="O185" s="44" t="n">
        <f aca="false">COUNT(C185:N185)</f>
        <v>0</v>
      </c>
      <c r="P185" s="45" t="str">
        <f aca="false">IF(O185=0,"",AVERAGE(C185:N185))</f>
        <v/>
      </c>
      <c r="Q185" s="45" t="str">
        <f aca="false">IF(O185=0,"",IF(O185&lt;2,0,STDEV(C185:N185)))</f>
        <v/>
      </c>
      <c r="R185" s="38" t="str">
        <f aca="false">IF(O185=0,"",P185/Settings!$B$8)</f>
        <v/>
      </c>
      <c r="S185" s="38" t="str">
        <f aca="false">IF(O185=0,"",Q185/SQRT(Settings!$B$8))</f>
        <v/>
      </c>
    </row>
    <row r="186" customFormat="false" ht="15" hidden="false" customHeight="false" outlineLevel="0" collapsed="false">
      <c r="A186" s="43" t="str">
        <f aca="false">IF(Calculator!$A186="","",Calculator!$A186)</f>
        <v/>
      </c>
      <c r="B186" s="43" t="str">
        <f aca="false">IF(Calculator!$B186="","",Calculator!$B186)</f>
        <v/>
      </c>
      <c r="C186" s="37"/>
      <c r="D186" s="37"/>
      <c r="E186" s="37"/>
      <c r="F186" s="37"/>
      <c r="G186" s="37"/>
      <c r="H186" s="37"/>
      <c r="I186" s="37"/>
      <c r="J186" s="37"/>
      <c r="K186" s="37"/>
      <c r="L186" s="37"/>
      <c r="M186" s="37"/>
      <c r="N186" s="37"/>
      <c r="O186" s="44" t="n">
        <f aca="false">COUNT(C186:N186)</f>
        <v>0</v>
      </c>
      <c r="P186" s="45" t="str">
        <f aca="false">IF(O186=0,"",AVERAGE(C186:N186))</f>
        <v/>
      </c>
      <c r="Q186" s="45" t="str">
        <f aca="false">IF(O186=0,"",IF(O186&lt;2,0,STDEV(C186:N186)))</f>
        <v/>
      </c>
      <c r="R186" s="38" t="str">
        <f aca="false">IF(O186=0,"",P186/Settings!$B$8)</f>
        <v/>
      </c>
      <c r="S186" s="38" t="str">
        <f aca="false">IF(O186=0,"",Q186/SQRT(Settings!$B$8))</f>
        <v/>
      </c>
    </row>
    <row r="187" customFormat="false" ht="15" hidden="false" customHeight="false" outlineLevel="0" collapsed="false">
      <c r="A187" s="43" t="str">
        <f aca="false">IF(Calculator!$A187="","",Calculator!$A187)</f>
        <v/>
      </c>
      <c r="B187" s="43" t="str">
        <f aca="false">IF(Calculator!$B187="","",Calculator!$B187)</f>
        <v/>
      </c>
      <c r="C187" s="37"/>
      <c r="D187" s="37"/>
      <c r="E187" s="37"/>
      <c r="F187" s="37"/>
      <c r="G187" s="37"/>
      <c r="H187" s="37"/>
      <c r="I187" s="37"/>
      <c r="J187" s="37"/>
      <c r="K187" s="37"/>
      <c r="L187" s="37"/>
      <c r="M187" s="37"/>
      <c r="N187" s="37"/>
      <c r="O187" s="44" t="n">
        <f aca="false">COUNT(C187:N187)</f>
        <v>0</v>
      </c>
      <c r="P187" s="45" t="str">
        <f aca="false">IF(O187=0,"",AVERAGE(C187:N187))</f>
        <v/>
      </c>
      <c r="Q187" s="45" t="str">
        <f aca="false">IF(O187=0,"",IF(O187&lt;2,0,STDEV(C187:N187)))</f>
        <v/>
      </c>
      <c r="R187" s="38" t="str">
        <f aca="false">IF(O187=0,"",P187/Settings!$B$8)</f>
        <v/>
      </c>
      <c r="S187" s="38" t="str">
        <f aca="false">IF(O187=0,"",Q187/SQRT(Settings!$B$8))</f>
        <v/>
      </c>
    </row>
    <row r="188" customFormat="false" ht="15" hidden="false" customHeight="false" outlineLevel="0" collapsed="false">
      <c r="A188" s="43" t="str">
        <f aca="false">IF(Calculator!$A188="","",Calculator!$A188)</f>
        <v/>
      </c>
      <c r="B188" s="43" t="str">
        <f aca="false">IF(Calculator!$B188="","",Calculator!$B188)</f>
        <v/>
      </c>
      <c r="C188" s="37"/>
      <c r="D188" s="37"/>
      <c r="E188" s="37"/>
      <c r="F188" s="37"/>
      <c r="G188" s="37"/>
      <c r="H188" s="37"/>
      <c r="I188" s="37"/>
      <c r="J188" s="37"/>
      <c r="K188" s="37"/>
      <c r="L188" s="37"/>
      <c r="M188" s="37"/>
      <c r="N188" s="37"/>
      <c r="O188" s="44" t="n">
        <f aca="false">COUNT(C188:N188)</f>
        <v>0</v>
      </c>
      <c r="P188" s="45" t="str">
        <f aca="false">IF(O188=0,"",AVERAGE(C188:N188))</f>
        <v/>
      </c>
      <c r="Q188" s="45" t="str">
        <f aca="false">IF(O188=0,"",IF(O188&lt;2,0,STDEV(C188:N188)))</f>
        <v/>
      </c>
      <c r="R188" s="38" t="str">
        <f aca="false">IF(O188=0,"",P188/Settings!$B$8)</f>
        <v/>
      </c>
      <c r="S188" s="38" t="str">
        <f aca="false">IF(O188=0,"",Q188/SQRT(Settings!$B$8))</f>
        <v/>
      </c>
    </row>
    <row r="189" customFormat="false" ht="15" hidden="false" customHeight="false" outlineLevel="0" collapsed="false">
      <c r="A189" s="43" t="str">
        <f aca="false">IF(Calculator!$A189="","",Calculator!$A189)</f>
        <v/>
      </c>
      <c r="B189" s="43" t="str">
        <f aca="false">IF(Calculator!$B189="","",Calculator!$B189)</f>
        <v/>
      </c>
      <c r="C189" s="37"/>
      <c r="D189" s="37"/>
      <c r="E189" s="37"/>
      <c r="F189" s="37"/>
      <c r="G189" s="37"/>
      <c r="H189" s="37"/>
      <c r="I189" s="37"/>
      <c r="J189" s="37"/>
      <c r="K189" s="37"/>
      <c r="L189" s="37"/>
      <c r="M189" s="37"/>
      <c r="N189" s="37"/>
      <c r="O189" s="44" t="n">
        <f aca="false">COUNT(C189:N189)</f>
        <v>0</v>
      </c>
      <c r="P189" s="45" t="str">
        <f aca="false">IF(O189=0,"",AVERAGE(C189:N189))</f>
        <v/>
      </c>
      <c r="Q189" s="45" t="str">
        <f aca="false">IF(O189=0,"",IF(O189&lt;2,0,STDEV(C189:N189)))</f>
        <v/>
      </c>
      <c r="R189" s="38" t="str">
        <f aca="false">IF(O189=0,"",P189/Settings!$B$8)</f>
        <v/>
      </c>
      <c r="S189" s="38" t="str">
        <f aca="false">IF(O189=0,"",Q189/SQRT(Settings!$B$8))</f>
        <v/>
      </c>
    </row>
    <row r="190" customFormat="false" ht="15" hidden="false" customHeight="false" outlineLevel="0" collapsed="false">
      <c r="A190" s="43" t="str">
        <f aca="false">IF(Calculator!$A190="","",Calculator!$A190)</f>
        <v/>
      </c>
      <c r="B190" s="43" t="str">
        <f aca="false">IF(Calculator!$B190="","",Calculator!$B190)</f>
        <v/>
      </c>
      <c r="C190" s="37"/>
      <c r="D190" s="37"/>
      <c r="E190" s="37"/>
      <c r="F190" s="37"/>
      <c r="G190" s="37"/>
      <c r="H190" s="37"/>
      <c r="I190" s="37"/>
      <c r="J190" s="37"/>
      <c r="K190" s="37"/>
      <c r="L190" s="37"/>
      <c r="M190" s="37"/>
      <c r="N190" s="37"/>
      <c r="O190" s="44" t="n">
        <f aca="false">COUNT(C190:N190)</f>
        <v>0</v>
      </c>
      <c r="P190" s="45" t="str">
        <f aca="false">IF(O190=0,"",AVERAGE(C190:N190))</f>
        <v/>
      </c>
      <c r="Q190" s="45" t="str">
        <f aca="false">IF(O190=0,"",IF(O190&lt;2,0,STDEV(C190:N190)))</f>
        <v/>
      </c>
      <c r="R190" s="38" t="str">
        <f aca="false">IF(O190=0,"",P190/Settings!$B$8)</f>
        <v/>
      </c>
      <c r="S190" s="38" t="str">
        <f aca="false">IF(O190=0,"",Q190/SQRT(Settings!$B$8))</f>
        <v/>
      </c>
    </row>
    <row r="191" customFormat="false" ht="15" hidden="false" customHeight="false" outlineLevel="0" collapsed="false">
      <c r="A191" s="43" t="str">
        <f aca="false">IF(Calculator!$A191="","",Calculator!$A191)</f>
        <v/>
      </c>
      <c r="B191" s="43" t="str">
        <f aca="false">IF(Calculator!$B191="","",Calculator!$B191)</f>
        <v/>
      </c>
      <c r="C191" s="37"/>
      <c r="D191" s="37"/>
      <c r="E191" s="37"/>
      <c r="F191" s="37"/>
      <c r="G191" s="37"/>
      <c r="H191" s="37"/>
      <c r="I191" s="37"/>
      <c r="J191" s="37"/>
      <c r="K191" s="37"/>
      <c r="L191" s="37"/>
      <c r="M191" s="37"/>
      <c r="N191" s="37"/>
      <c r="O191" s="44" t="n">
        <f aca="false">COUNT(C191:N191)</f>
        <v>0</v>
      </c>
      <c r="P191" s="45" t="str">
        <f aca="false">IF(O191=0,"",AVERAGE(C191:N191))</f>
        <v/>
      </c>
      <c r="Q191" s="45" t="str">
        <f aca="false">IF(O191=0,"",IF(O191&lt;2,0,STDEV(C191:N191)))</f>
        <v/>
      </c>
      <c r="R191" s="38" t="str">
        <f aca="false">IF(O191=0,"",P191/Settings!$B$8)</f>
        <v/>
      </c>
      <c r="S191" s="38" t="str">
        <f aca="false">IF(O191=0,"",Q191/SQRT(Settings!$B$8))</f>
        <v/>
      </c>
    </row>
    <row r="192" customFormat="false" ht="15" hidden="false" customHeight="false" outlineLevel="0" collapsed="false">
      <c r="A192" s="43" t="str">
        <f aca="false">IF(Calculator!$A192="","",Calculator!$A192)</f>
        <v/>
      </c>
      <c r="B192" s="43" t="str">
        <f aca="false">IF(Calculator!$B192="","",Calculator!$B192)</f>
        <v/>
      </c>
      <c r="C192" s="37"/>
      <c r="D192" s="37"/>
      <c r="E192" s="37"/>
      <c r="F192" s="37"/>
      <c r="G192" s="37"/>
      <c r="H192" s="37"/>
      <c r="I192" s="37"/>
      <c r="J192" s="37"/>
      <c r="K192" s="37"/>
      <c r="L192" s="37"/>
      <c r="M192" s="37"/>
      <c r="N192" s="37"/>
      <c r="O192" s="44" t="n">
        <f aca="false">COUNT(C192:N192)</f>
        <v>0</v>
      </c>
      <c r="P192" s="45" t="str">
        <f aca="false">IF(O192=0,"",AVERAGE(C192:N192))</f>
        <v/>
      </c>
      <c r="Q192" s="45" t="str">
        <f aca="false">IF(O192=0,"",IF(O192&lt;2,0,STDEV(C192:N192)))</f>
        <v/>
      </c>
      <c r="R192" s="38" t="str">
        <f aca="false">IF(O192=0,"",P192/Settings!$B$8)</f>
        <v/>
      </c>
      <c r="S192" s="38" t="str">
        <f aca="false">IF(O192=0,"",Q192/SQRT(Settings!$B$8))</f>
        <v/>
      </c>
    </row>
    <row r="193" customFormat="false" ht="15" hidden="false" customHeight="false" outlineLevel="0" collapsed="false">
      <c r="A193" s="43" t="str">
        <f aca="false">IF(Calculator!$A193="","",Calculator!$A193)</f>
        <v/>
      </c>
      <c r="B193" s="43" t="str">
        <f aca="false">IF(Calculator!$B193="","",Calculator!$B193)</f>
        <v/>
      </c>
      <c r="C193" s="37"/>
      <c r="D193" s="37"/>
      <c r="E193" s="37"/>
      <c r="F193" s="37"/>
      <c r="G193" s="37"/>
      <c r="H193" s="37"/>
      <c r="I193" s="37"/>
      <c r="J193" s="37"/>
      <c r="K193" s="37"/>
      <c r="L193" s="37"/>
      <c r="M193" s="37"/>
      <c r="N193" s="37"/>
      <c r="O193" s="44" t="n">
        <f aca="false">COUNT(C193:N193)</f>
        <v>0</v>
      </c>
      <c r="P193" s="45" t="str">
        <f aca="false">IF(O193=0,"",AVERAGE(C193:N193))</f>
        <v/>
      </c>
      <c r="Q193" s="45" t="str">
        <f aca="false">IF(O193=0,"",IF(O193&lt;2,0,STDEV(C193:N193)))</f>
        <v/>
      </c>
      <c r="R193" s="38" t="str">
        <f aca="false">IF(O193=0,"",P193/Settings!$B$8)</f>
        <v/>
      </c>
      <c r="S193" s="38" t="str">
        <f aca="false">IF(O193=0,"",Q193/SQRT(Settings!$B$8))</f>
        <v/>
      </c>
    </row>
    <row r="194" customFormat="false" ht="15" hidden="false" customHeight="false" outlineLevel="0" collapsed="false">
      <c r="A194" s="43" t="str">
        <f aca="false">IF(Calculator!$A194="","",Calculator!$A194)</f>
        <v/>
      </c>
      <c r="B194" s="43" t="str">
        <f aca="false">IF(Calculator!$B194="","",Calculator!$B194)</f>
        <v/>
      </c>
      <c r="C194" s="37"/>
      <c r="D194" s="37"/>
      <c r="E194" s="37"/>
      <c r="F194" s="37"/>
      <c r="G194" s="37"/>
      <c r="H194" s="37"/>
      <c r="I194" s="37"/>
      <c r="J194" s="37"/>
      <c r="K194" s="37"/>
      <c r="L194" s="37"/>
      <c r="M194" s="37"/>
      <c r="N194" s="37"/>
      <c r="O194" s="44" t="n">
        <f aca="false">COUNT(C194:N194)</f>
        <v>0</v>
      </c>
      <c r="P194" s="45" t="str">
        <f aca="false">IF(O194=0,"",AVERAGE(C194:N194))</f>
        <v/>
      </c>
      <c r="Q194" s="45" t="str">
        <f aca="false">IF(O194=0,"",IF(O194&lt;2,0,STDEV(C194:N194)))</f>
        <v/>
      </c>
      <c r="R194" s="38" t="str">
        <f aca="false">IF(O194=0,"",P194/Settings!$B$8)</f>
        <v/>
      </c>
      <c r="S194" s="38" t="str">
        <f aca="false">IF(O194=0,"",Q194/SQRT(Settings!$B$8))</f>
        <v/>
      </c>
    </row>
    <row r="195" customFormat="false" ht="15" hidden="false" customHeight="false" outlineLevel="0" collapsed="false">
      <c r="A195" s="43" t="str">
        <f aca="false">IF(Calculator!$A195="","",Calculator!$A195)</f>
        <v/>
      </c>
      <c r="B195" s="43" t="str">
        <f aca="false">IF(Calculator!$B195="","",Calculator!$B195)</f>
        <v/>
      </c>
      <c r="C195" s="37"/>
      <c r="D195" s="37"/>
      <c r="E195" s="37"/>
      <c r="F195" s="37"/>
      <c r="G195" s="37"/>
      <c r="H195" s="37"/>
      <c r="I195" s="37"/>
      <c r="J195" s="37"/>
      <c r="K195" s="37"/>
      <c r="L195" s="37"/>
      <c r="M195" s="37"/>
      <c r="N195" s="37"/>
      <c r="O195" s="44" t="n">
        <f aca="false">COUNT(C195:N195)</f>
        <v>0</v>
      </c>
      <c r="P195" s="45" t="str">
        <f aca="false">IF(O195=0,"",AVERAGE(C195:N195))</f>
        <v/>
      </c>
      <c r="Q195" s="45" t="str">
        <f aca="false">IF(O195=0,"",IF(O195&lt;2,0,STDEV(C195:N195)))</f>
        <v/>
      </c>
      <c r="R195" s="38" t="str">
        <f aca="false">IF(O195=0,"",P195/Settings!$B$8)</f>
        <v/>
      </c>
      <c r="S195" s="38" t="str">
        <f aca="false">IF(O195=0,"",Q195/SQRT(Settings!$B$8))</f>
        <v/>
      </c>
    </row>
    <row r="196" customFormat="false" ht="15" hidden="false" customHeight="false" outlineLevel="0" collapsed="false">
      <c r="A196" s="43" t="str">
        <f aca="false">IF(Calculator!$A196="","",Calculator!$A196)</f>
        <v/>
      </c>
      <c r="B196" s="43" t="str">
        <f aca="false">IF(Calculator!$B196="","",Calculator!$B196)</f>
        <v/>
      </c>
      <c r="C196" s="37"/>
      <c r="D196" s="37"/>
      <c r="E196" s="37"/>
      <c r="F196" s="37"/>
      <c r="G196" s="37"/>
      <c r="H196" s="37"/>
      <c r="I196" s="37"/>
      <c r="J196" s="37"/>
      <c r="K196" s="37"/>
      <c r="L196" s="37"/>
      <c r="M196" s="37"/>
      <c r="N196" s="37"/>
      <c r="O196" s="44" t="n">
        <f aca="false">COUNT(C196:N196)</f>
        <v>0</v>
      </c>
      <c r="P196" s="45" t="str">
        <f aca="false">IF(O196=0,"",AVERAGE(C196:N196))</f>
        <v/>
      </c>
      <c r="Q196" s="45" t="str">
        <f aca="false">IF(O196=0,"",IF(O196&lt;2,0,STDEV(C196:N196)))</f>
        <v/>
      </c>
      <c r="R196" s="38" t="str">
        <f aca="false">IF(O196=0,"",P196/Settings!$B$8)</f>
        <v/>
      </c>
      <c r="S196" s="38" t="str">
        <f aca="false">IF(O196=0,"",Q196/SQRT(Settings!$B$8))</f>
        <v/>
      </c>
    </row>
    <row r="197" customFormat="false" ht="15" hidden="false" customHeight="false" outlineLevel="0" collapsed="false">
      <c r="A197" s="43" t="str">
        <f aca="false">IF(Calculator!$A197="","",Calculator!$A197)</f>
        <v/>
      </c>
      <c r="B197" s="43" t="str">
        <f aca="false">IF(Calculator!$B197="","",Calculator!$B197)</f>
        <v/>
      </c>
      <c r="C197" s="37"/>
      <c r="D197" s="37"/>
      <c r="E197" s="37"/>
      <c r="F197" s="37"/>
      <c r="G197" s="37"/>
      <c r="H197" s="37"/>
      <c r="I197" s="37"/>
      <c r="J197" s="37"/>
      <c r="K197" s="37"/>
      <c r="L197" s="37"/>
      <c r="M197" s="37"/>
      <c r="N197" s="37"/>
      <c r="O197" s="44" t="n">
        <f aca="false">COUNT(C197:N197)</f>
        <v>0</v>
      </c>
      <c r="P197" s="45" t="str">
        <f aca="false">IF(O197=0,"",AVERAGE(C197:N197))</f>
        <v/>
      </c>
      <c r="Q197" s="45" t="str">
        <f aca="false">IF(O197=0,"",IF(O197&lt;2,0,STDEV(C197:N197)))</f>
        <v/>
      </c>
      <c r="R197" s="38" t="str">
        <f aca="false">IF(O197=0,"",P197/Settings!$B$8)</f>
        <v/>
      </c>
      <c r="S197" s="38" t="str">
        <f aca="false">IF(O197=0,"",Q197/SQRT(Settings!$B$8))</f>
        <v/>
      </c>
    </row>
    <row r="198" customFormat="false" ht="15" hidden="false" customHeight="false" outlineLevel="0" collapsed="false">
      <c r="A198" s="43" t="str">
        <f aca="false">IF(Calculator!$A198="","",Calculator!$A198)</f>
        <v/>
      </c>
      <c r="B198" s="43" t="str">
        <f aca="false">IF(Calculator!$B198="","",Calculator!$B198)</f>
        <v/>
      </c>
      <c r="C198" s="37"/>
      <c r="D198" s="37"/>
      <c r="E198" s="37"/>
      <c r="F198" s="37"/>
      <c r="G198" s="37"/>
      <c r="H198" s="37"/>
      <c r="I198" s="37"/>
      <c r="J198" s="37"/>
      <c r="K198" s="37"/>
      <c r="L198" s="37"/>
      <c r="M198" s="37"/>
      <c r="N198" s="37"/>
      <c r="O198" s="44" t="n">
        <f aca="false">COUNT(C198:N198)</f>
        <v>0</v>
      </c>
      <c r="P198" s="45" t="str">
        <f aca="false">IF(O198=0,"",AVERAGE(C198:N198))</f>
        <v/>
      </c>
      <c r="Q198" s="45" t="str">
        <f aca="false">IF(O198=0,"",IF(O198&lt;2,0,STDEV(C198:N198)))</f>
        <v/>
      </c>
      <c r="R198" s="38" t="str">
        <f aca="false">IF(O198=0,"",P198/Settings!$B$8)</f>
        <v/>
      </c>
      <c r="S198" s="38" t="str">
        <f aca="false">IF(O198=0,"",Q198/SQRT(Settings!$B$8))</f>
        <v/>
      </c>
    </row>
    <row r="199" customFormat="false" ht="15" hidden="false" customHeight="false" outlineLevel="0" collapsed="false">
      <c r="A199" s="43" t="str">
        <f aca="false">IF(Calculator!$A199="","",Calculator!$A199)</f>
        <v/>
      </c>
      <c r="B199" s="43" t="str">
        <f aca="false">IF(Calculator!$B199="","",Calculator!$B199)</f>
        <v/>
      </c>
      <c r="C199" s="37"/>
      <c r="D199" s="37"/>
      <c r="E199" s="37"/>
      <c r="F199" s="37"/>
      <c r="G199" s="37"/>
      <c r="H199" s="37"/>
      <c r="I199" s="37"/>
      <c r="J199" s="37"/>
      <c r="K199" s="37"/>
      <c r="L199" s="37"/>
      <c r="M199" s="37"/>
      <c r="N199" s="37"/>
      <c r="O199" s="44" t="n">
        <f aca="false">COUNT(C199:N199)</f>
        <v>0</v>
      </c>
      <c r="P199" s="45" t="str">
        <f aca="false">IF(O199=0,"",AVERAGE(C199:N199))</f>
        <v/>
      </c>
      <c r="Q199" s="45" t="str">
        <f aca="false">IF(O199=0,"",IF(O199&lt;2,0,STDEV(C199:N199)))</f>
        <v/>
      </c>
      <c r="R199" s="38" t="str">
        <f aca="false">IF(O199=0,"",P199/Settings!$B$8)</f>
        <v/>
      </c>
      <c r="S199" s="38" t="str">
        <f aca="false">IF(O199=0,"",Q199/SQRT(Settings!$B$8))</f>
        <v/>
      </c>
    </row>
    <row r="200" customFormat="false" ht="15" hidden="false" customHeight="false" outlineLevel="0" collapsed="false">
      <c r="A200" s="43" t="str">
        <f aca="false">IF(Calculator!$A200="","",Calculator!$A200)</f>
        <v/>
      </c>
      <c r="B200" s="43" t="str">
        <f aca="false">IF(Calculator!$B200="","",Calculator!$B200)</f>
        <v/>
      </c>
      <c r="C200" s="37"/>
      <c r="D200" s="37"/>
      <c r="E200" s="37"/>
      <c r="F200" s="37"/>
      <c r="G200" s="37"/>
      <c r="H200" s="37"/>
      <c r="I200" s="37"/>
      <c r="J200" s="37"/>
      <c r="K200" s="37"/>
      <c r="L200" s="37"/>
      <c r="M200" s="37"/>
      <c r="N200" s="37"/>
      <c r="O200" s="44" t="n">
        <f aca="false">COUNT(C200:N200)</f>
        <v>0</v>
      </c>
      <c r="P200" s="45" t="str">
        <f aca="false">IF(O200=0,"",AVERAGE(C200:N200))</f>
        <v/>
      </c>
      <c r="Q200" s="45" t="str">
        <f aca="false">IF(O200=0,"",IF(O200&lt;2,0,STDEV(C200:N200)))</f>
        <v/>
      </c>
      <c r="R200" s="38" t="str">
        <f aca="false">IF(O200=0,"",P200/Settings!$B$8)</f>
        <v/>
      </c>
      <c r="S200" s="38" t="str">
        <f aca="false">IF(O200=0,"",Q200/SQRT(Settings!$B$8))</f>
        <v/>
      </c>
    </row>
    <row r="201" customFormat="false" ht="15" hidden="false" customHeight="false" outlineLevel="0" collapsed="false">
      <c r="A201" s="43" t="str">
        <f aca="false">IF(Calculator!$A201="","",Calculator!$A201)</f>
        <v/>
      </c>
      <c r="B201" s="43" t="str">
        <f aca="false">IF(Calculator!$B201="","",Calculator!$B201)</f>
        <v/>
      </c>
      <c r="C201" s="37"/>
      <c r="D201" s="37"/>
      <c r="E201" s="37"/>
      <c r="F201" s="37"/>
      <c r="G201" s="37"/>
      <c r="H201" s="37"/>
      <c r="I201" s="37"/>
      <c r="J201" s="37"/>
      <c r="K201" s="37"/>
      <c r="L201" s="37"/>
      <c r="M201" s="37"/>
      <c r="N201" s="37"/>
      <c r="O201" s="44" t="n">
        <f aca="false">COUNT(C201:N201)</f>
        <v>0</v>
      </c>
      <c r="P201" s="45" t="str">
        <f aca="false">IF(O201=0,"",AVERAGE(C201:N201))</f>
        <v/>
      </c>
      <c r="Q201" s="45" t="str">
        <f aca="false">IF(O201=0,"",IF(O201&lt;2,0,STDEV(C201:N201)))</f>
        <v/>
      </c>
      <c r="R201" s="38" t="str">
        <f aca="false">IF(O201=0,"",P201/Settings!$B$8)</f>
        <v/>
      </c>
      <c r="S201" s="38" t="str">
        <f aca="false">IF(O201=0,"",Q201/SQRT(Settings!$B$8))</f>
        <v/>
      </c>
    </row>
    <row r="202" customFormat="false" ht="15" hidden="false" customHeight="false" outlineLevel="0" collapsed="false">
      <c r="A202" s="43" t="str">
        <f aca="false">IF(Calculator!$A202="","",Calculator!$A202)</f>
        <v/>
      </c>
      <c r="B202" s="43" t="str">
        <f aca="false">IF(Calculator!$B202="","",Calculator!$B202)</f>
        <v/>
      </c>
      <c r="C202" s="37"/>
      <c r="D202" s="37"/>
      <c r="E202" s="37"/>
      <c r="F202" s="37"/>
      <c r="G202" s="37"/>
      <c r="H202" s="37"/>
      <c r="I202" s="37"/>
      <c r="J202" s="37"/>
      <c r="K202" s="37"/>
      <c r="L202" s="37"/>
      <c r="M202" s="37"/>
      <c r="N202" s="37"/>
      <c r="O202" s="44" t="n">
        <f aca="false">COUNT(C202:N202)</f>
        <v>0</v>
      </c>
      <c r="P202" s="45" t="str">
        <f aca="false">IF(O202=0,"",AVERAGE(C202:N202))</f>
        <v/>
      </c>
      <c r="Q202" s="45" t="str">
        <f aca="false">IF(O202=0,"",IF(O202&lt;2,0,STDEV(C202:N202)))</f>
        <v/>
      </c>
      <c r="R202" s="38" t="str">
        <f aca="false">IF(O202=0,"",P202/Settings!$B$8)</f>
        <v/>
      </c>
      <c r="S202" s="38" t="str">
        <f aca="false">IF(O202=0,"",Q202/SQRT(Settings!$B$8))</f>
        <v/>
      </c>
    </row>
    <row r="203" customFormat="false" ht="15" hidden="false" customHeight="false" outlineLevel="0" collapsed="false">
      <c r="A203" s="43" t="str">
        <f aca="false">IF(Calculator!$A203="","",Calculator!$A203)</f>
        <v/>
      </c>
      <c r="B203" s="43" t="str">
        <f aca="false">IF(Calculator!$B203="","",Calculator!$B203)</f>
        <v/>
      </c>
      <c r="C203" s="37"/>
      <c r="D203" s="37"/>
      <c r="E203" s="37"/>
      <c r="F203" s="37"/>
      <c r="G203" s="37"/>
      <c r="H203" s="37"/>
      <c r="I203" s="37"/>
      <c r="J203" s="37"/>
      <c r="K203" s="37"/>
      <c r="L203" s="37"/>
      <c r="M203" s="37"/>
      <c r="N203" s="37"/>
      <c r="O203" s="44" t="n">
        <f aca="false">COUNT(C203:N203)</f>
        <v>0</v>
      </c>
      <c r="P203" s="45" t="str">
        <f aca="false">IF(O203=0,"",AVERAGE(C203:N203))</f>
        <v/>
      </c>
      <c r="Q203" s="45" t="str">
        <f aca="false">IF(O203=0,"",IF(O203&lt;2,0,STDEV(C203:N203)))</f>
        <v/>
      </c>
      <c r="R203" s="38" t="str">
        <f aca="false">IF(O203=0,"",P203/Settings!$B$8)</f>
        <v/>
      </c>
      <c r="S203" s="38" t="str">
        <f aca="false">IF(O203=0,"",Q203/SQRT(Settings!$B$8))</f>
        <v/>
      </c>
    </row>
    <row r="204" customFormat="false" ht="15" hidden="false" customHeight="false" outlineLevel="0" collapsed="false">
      <c r="A204" s="43" t="str">
        <f aca="false">IF(Calculator!$A204="","",Calculator!$A204)</f>
        <v/>
      </c>
      <c r="B204" s="43" t="str">
        <f aca="false">IF(Calculator!$B204="","",Calculator!$B204)</f>
        <v/>
      </c>
      <c r="C204" s="37"/>
      <c r="D204" s="37"/>
      <c r="E204" s="37"/>
      <c r="F204" s="37"/>
      <c r="G204" s="37"/>
      <c r="H204" s="37"/>
      <c r="I204" s="37"/>
      <c r="J204" s="37"/>
      <c r="K204" s="37"/>
      <c r="L204" s="37"/>
      <c r="M204" s="37"/>
      <c r="N204" s="37"/>
      <c r="O204" s="44" t="n">
        <f aca="false">COUNT(C204:N204)</f>
        <v>0</v>
      </c>
      <c r="P204" s="45" t="str">
        <f aca="false">IF(O204=0,"",AVERAGE(C204:N204))</f>
        <v/>
      </c>
      <c r="Q204" s="45" t="str">
        <f aca="false">IF(O204=0,"",IF(O204&lt;2,0,STDEV(C204:N204)))</f>
        <v/>
      </c>
      <c r="R204" s="38" t="str">
        <f aca="false">IF(O204=0,"",P204/Settings!$B$8)</f>
        <v/>
      </c>
      <c r="S204" s="38" t="str">
        <f aca="false">IF(O204=0,"",Q204/SQRT(Settings!$B$8))</f>
        <v/>
      </c>
    </row>
  </sheetData>
  <dataValidations count="1">
    <dataValidation allowBlank="false" error="Units sold can't be negative." errorStyle="stop" operator="greaterThanOrEqual" showDropDown="false" showErrorMessage="true" showInputMessage="false" sqref="C5:N204"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2026-10-16T20:41:58Z</dcterms:created>
  <dc:creator>openpyxl</dc:creator>
  <dc:description/>
  <dc:language>en-US</dc:language>
  <cp:lastModifiedBy/>
  <dcterms:modified xsi:type="dcterms:W3CDTF">2026-10-16T20:41:59Z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